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3" documentId="13_ncr:1_{8E814AED-7981-4A17-AD63-E844B76DDD42}" xr6:coauthVersionLast="47" xr6:coauthVersionMax="47" xr10:uidLastSave="{AD68AB18-5962-482C-BAD7-55EEA855FE76}"/>
  <workbookProtection workbookAlgorithmName="SHA-512" workbookHashValue="4/2yoXss4w10mniFPypf2YigN/8m+TY6cPxjAuPuVBKuuT7Xns/tyiRlmBI+JHSREOO0aHSPOvFuCFj4whuu3Q==" workbookSaltValue="3vHVbL2XlcyRXUP16BbxtA==" workbookSpinCount="100000" lockStructure="1"/>
  <bookViews>
    <workbookView xWindow="-120" yWindow="-120" windowWidth="29040" windowHeight="17640" xr2:uid="{00000000-000D-0000-FFFF-FFFF00000000}"/>
  </bookViews>
  <sheets>
    <sheet name="budget_initial" sheetId="6" r:id="rId1"/>
    <sheet name="répartition CÉ" sheetId="5" r:id="rId2"/>
    <sheet name="MESURE-1" sheetId="1" r:id="rId3"/>
    <sheet name="Descriptif des mesures" sheetId="4" r:id="rId4"/>
    <sheet name="DonnéesDeGraphique" sheetId="3" state="hidden" r:id="rId5"/>
  </sheets>
  <externalReferences>
    <externalReference r:id="rId6"/>
  </externalReferences>
  <definedNames>
    <definedName name="AllottedFunds">'[1]BUDGET SUMMARY'!$C$16</definedName>
    <definedName name="ColumnTitle2">#REF!</definedName>
    <definedName name="ColumnTitleRegion1..D4.2">#REF!</definedName>
    <definedName name="ÉtiquetteFondsRestants">'MESURE-1'!$A$24</definedName>
    <definedName name="ÉtiquetteFondsUtilisés">'MESURE-1'!$A$23</definedName>
    <definedName name="FondsAlloués">'MESURE-1'!$B$22</definedName>
    <definedName name="FondsRestants">INDEX(Finances[[#All],[Montant]],ROWS(Finances[[#All],[Montant]]),1)</definedName>
    <definedName name="FondsUtilisés">'MESURE-1'!$B$23</definedName>
    <definedName name="FundsRemaining">INDEX([1]!Finances[[#All],[Amount]],ROWS([1]!Finances[[#All],[Amount]]),1)</definedName>
    <definedName name="FundsRemainingLabel">'[1]BUDGET SUMMARY'!$B$18</definedName>
    <definedName name="FundsUsed">'[1]BUDGET SUMMARY'!$C$17</definedName>
    <definedName name="FundsUsedLabel">'[1]BUDGET SUMMARY'!$B$17</definedName>
    <definedName name="PRIMAIRE">'Descriptif des mesures'!$A$3:$A$9</definedName>
    <definedName name="RégionTitreColonne1..D4.2">#REF!</definedName>
    <definedName name="RégionTitreLigne1..C11">'MESURE-1'!$A$3</definedName>
    <definedName name="SECONDAIRE">'Descriptif des mesures'!$A$13:$A$18</definedName>
    <definedName name="Titre1">'MESURE-1'!$A$21</definedName>
    <definedName name="TitreColonne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5" l="1"/>
  <c r="G16" i="5"/>
  <c r="G14" i="5"/>
  <c r="N128" i="5"/>
  <c r="N130" i="5"/>
  <c r="N129" i="5"/>
  <c r="I124" i="5"/>
  <c r="N127" i="5"/>
  <c r="G116" i="5"/>
  <c r="K135" i="5"/>
  <c r="K113" i="5" l="1"/>
  <c r="I113" i="5"/>
  <c r="G113" i="5"/>
  <c r="E113" i="5"/>
  <c r="G120" i="5"/>
  <c r="G117" i="5"/>
  <c r="G124" i="5" s="1"/>
  <c r="G101" i="5"/>
  <c r="G94" i="5"/>
  <c r="G91" i="5"/>
  <c r="G88" i="5"/>
  <c r="G83" i="5"/>
  <c r="G81" i="5"/>
  <c r="G80" i="5"/>
  <c r="G75" i="5"/>
  <c r="G68" i="5"/>
  <c r="G66" i="5"/>
  <c r="G64" i="5"/>
  <c r="G59" i="5"/>
  <c r="G56" i="5"/>
  <c r="G55" i="5"/>
  <c r="G41" i="5"/>
  <c r="G40" i="5"/>
  <c r="G39" i="5"/>
  <c r="G38" i="5"/>
  <c r="G37" i="5"/>
  <c r="K148" i="5" l="1"/>
  <c r="E124" i="5"/>
  <c r="K122" i="5"/>
  <c r="K121" i="5"/>
  <c r="K120" i="5"/>
  <c r="K119" i="5"/>
  <c r="K118" i="5"/>
  <c r="K117" i="5"/>
  <c r="K116" i="5"/>
  <c r="K115" i="5"/>
  <c r="I110" i="5"/>
  <c r="M34" i="5" s="1"/>
  <c r="E110" i="5"/>
  <c r="K108" i="5"/>
  <c r="K107" i="5"/>
  <c r="K106" i="5"/>
  <c r="K105" i="5"/>
  <c r="K104" i="5"/>
  <c r="K103" i="5"/>
  <c r="K102" i="5"/>
  <c r="K101" i="5"/>
  <c r="K100" i="5"/>
  <c r="K99" i="5"/>
  <c r="K98" i="5"/>
  <c r="K97" i="5"/>
  <c r="K96" i="5"/>
  <c r="K95" i="5"/>
  <c r="K94" i="5"/>
  <c r="K93" i="5"/>
  <c r="K92" i="5"/>
  <c r="K91" i="5"/>
  <c r="K90" i="5"/>
  <c r="K89" i="5"/>
  <c r="K88" i="5"/>
  <c r="K87" i="5"/>
  <c r="K86" i="5"/>
  <c r="K85" i="5"/>
  <c r="K84" i="5"/>
  <c r="K83" i="5"/>
  <c r="K82" i="5"/>
  <c r="K81" i="5"/>
  <c r="K80" i="5"/>
  <c r="K79" i="5"/>
  <c r="K78" i="5"/>
  <c r="K77" i="5"/>
  <c r="K76" i="5"/>
  <c r="K75" i="5"/>
  <c r="K74" i="5"/>
  <c r="K73" i="5"/>
  <c r="K72" i="5"/>
  <c r="K71" i="5"/>
  <c r="K70" i="5"/>
  <c r="K69" i="5"/>
  <c r="K68" i="5"/>
  <c r="K67" i="5"/>
  <c r="K66" i="5"/>
  <c r="K65" i="5"/>
  <c r="K64" i="5"/>
  <c r="K63"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G110" i="5"/>
  <c r="M12" i="5" s="1"/>
  <c r="K124" i="5" l="1"/>
  <c r="M121" i="5"/>
  <c r="E127" i="5"/>
  <c r="M115" i="5"/>
  <c r="O130" i="5"/>
  <c r="I127" i="5"/>
  <c r="O128" i="5" s="1"/>
  <c r="K14" i="5"/>
  <c r="K110" i="5" s="1"/>
  <c r="K127" i="5" l="1"/>
  <c r="O129" i="5" s="1"/>
  <c r="G127" i="5"/>
  <c r="O127" i="5" s="1"/>
  <c r="A6" i="1"/>
  <c r="B7" i="1"/>
  <c r="B23" i="1"/>
  <c r="B22" i="1" l="1"/>
  <c r="B24" i="1" s="1"/>
  <c r="A4" i="3" s="1"/>
  <c r="A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30" authorId="0" shapeId="0" xr:uid="{7E41372D-A2F2-4E34-BD94-7FEAC090F11F}">
      <text>
        <r>
          <rPr>
            <b/>
            <sz val="9"/>
            <color indexed="81"/>
            <rFont val="Tahoma"/>
            <family val="2"/>
          </rPr>
          <t>ancien numéro de mesure 15021v3</t>
        </r>
      </text>
    </comment>
  </commentList>
</comments>
</file>

<file path=xl/sharedStrings.xml><?xml version="1.0" encoding="utf-8"?>
<sst xmlns="http://schemas.openxmlformats.org/spreadsheetml/2006/main" count="405" uniqueCount="314">
  <si>
    <t>CADRE FINANCIER 2024-2025</t>
  </si>
  <si>
    <t>PRIMAIRE</t>
  </si>
  <si>
    <t>CODE BUDGÉTAIRE</t>
  </si>
  <si>
    <t>PROJET</t>
  </si>
  <si>
    <t>Montant prévisionnel</t>
  </si>
  <si>
    <t>STATUT FINANCIER</t>
  </si>
  <si>
    <t>Compte</t>
  </si>
  <si>
    <t>Montant</t>
  </si>
  <si>
    <t>Montant alloué</t>
  </si>
  <si>
    <t>Total fonds alloués</t>
  </si>
  <si>
    <t>Fonds utilisés à ce jour</t>
  </si>
  <si>
    <t>Fonds restants</t>
  </si>
  <si>
    <t>SECONDAIRE</t>
  </si>
  <si>
    <t>DESCRIPTIF DE LA MESURE</t>
  </si>
  <si>
    <t xml:space="preserve">0XX-1-12850       </t>
  </si>
  <si>
    <t xml:space="preserve">MESURE 15014  -  AGENT EN SOUTIEN AU MILIEU DÉFAVORISÉ  (D)
</t>
  </si>
  <si>
    <r>
      <t xml:space="preserve">
Cette mesure permet l’embauche d’agents de soutien consacrés au renforcement du lien entre l’école et la famille. Cette mesure donne aux écoles l’occasion de mettre en place des conditions qui favoriseront le rapprochement des familles, du personnel scolaire et des partenaires de la communauté. Ces agents de soutien permettront de créer et de consolider les liens entre l’école et les familles dans le but de tisser un filet de protection autour des jeunes issus de milieux défavorisés et présentant des facteurs de vulnérabilité.
</t>
    </r>
    <r>
      <rPr>
        <b/>
        <sz val="12"/>
        <color theme="4" tint="-0.499984740745262"/>
        <rFont val="Times New Roman"/>
        <family val="1"/>
        <scheme val="minor"/>
      </rPr>
      <t xml:space="preserve">
</t>
    </r>
  </si>
  <si>
    <t>0XX-1-23114</t>
  </si>
  <si>
    <t xml:space="preserve">MESURE 15021 - volet 1  - PROGRAMME DE TUTORAT (P)
</t>
  </si>
  <si>
    <t>le volet universel du Programme comporte des interventions et des actions qui tissent les conditions favorables aux apprentissages et à la réussite éducative des élèves. Son volet plus ciblé permet de joindre les élèves éprouvant des difficultés sans que celles-ci soient attribuables à un trouble spécifique d’apprentissage nécessitant un suivi personnalisé et un accès à des services professionnels ou techniques spécialisés. Il importe de garder en tête que le Programme permet une intervention intensive, fréquente et circonscrite dans le temps.  L’établissement a le choix du type de ressources qui complétera les services offerts à l’école.</t>
  </si>
  <si>
    <t>0XX-1-12997</t>
  </si>
  <si>
    <r>
      <rPr>
        <b/>
        <sz val="10"/>
        <color theme="4" tint="-0.499984740745262"/>
        <rFont val="Times New Roman"/>
        <family val="1"/>
        <scheme val="minor"/>
      </rPr>
      <t>MESURE 15023 - À l 'ÉCOLE , ON BOUGE (D)</t>
    </r>
    <r>
      <rPr>
        <b/>
        <sz val="12"/>
        <color theme="4" tint="-0.499984740745262"/>
        <rFont val="Times New Roman"/>
        <family val="1"/>
        <scheme val="minor"/>
      </rPr>
      <t xml:space="preserve">                                                                                                                         </t>
    </r>
  </si>
  <si>
    <t>0XX-1-27470</t>
  </si>
  <si>
    <t>Cette mesure vise à mieux accompagner les parents des élèves de l’éducation préscolaire et de la première année du primaire. L’accompagnement offert par l’entremise de cette mesure peut inclure diverses formes de sensibilisation aux réalités scolaires sur le développement cognitif, l’enseignement des mathématiques dans les premières années de scolarisation, la nouvelle grammaire, des ateliers sur la stimulation motrice, l’éveil à la lecture, l’estime de soi, etc. Cet accompagnement est élaboré de concert avec les conseils d’établissement et s’inscrit en complémentarité des mesures proposées par le ministère de la Famille pour mieux soutenir la transition vers l’école.</t>
  </si>
  <si>
    <t xml:space="preserve">MESURE 15028 - ACTIVITÉS PARASCOLAIRES AU SECONDAIRE
                            </t>
  </si>
  <si>
    <r>
      <rPr>
        <b/>
        <sz val="10"/>
        <color rgb="FFFF0000"/>
        <rFont val="Times New Roman"/>
        <family val="1"/>
        <scheme val="minor"/>
      </rPr>
      <t xml:space="preserve">MESURE 15186  </t>
    </r>
    <r>
      <rPr>
        <b/>
        <sz val="10"/>
        <color theme="4" tint="-0.499984740745262"/>
        <rFont val="Times New Roman"/>
        <family val="1"/>
        <scheme val="minor"/>
      </rPr>
      <t xml:space="preserve"> - SORTIES SCOLAIRES EN MILIEU CULTUREL (P)
</t>
    </r>
    <r>
      <rPr>
        <b/>
        <sz val="12"/>
        <color theme="4" tint="-0.499984740745262"/>
        <rFont val="Times New Roman"/>
        <family val="1"/>
        <scheme val="minor"/>
      </rPr>
      <t xml:space="preserve">                                                                                                                    </t>
    </r>
  </si>
  <si>
    <t>Dans le but d’accroître les sorties scolaires en milieu culturel, un soutien accru est accordé aux organismes scolaires. Celui-ci s’inscrit dans la foulée de la politique culturelle du Québec Partout, la culture et du Plan d’action gouvernemental en culture visant notamment à améliorer l’offre de sorties et d’activités culturelles dans le parcours éducatif.</t>
  </si>
  <si>
    <t xml:space="preserve">0XX-1-27440        </t>
  </si>
  <si>
    <r>
      <rPr>
        <b/>
        <sz val="10"/>
        <color rgb="FFFF0000"/>
        <rFont val="Times New Roman"/>
        <family val="1"/>
        <scheme val="minor"/>
      </rPr>
      <t xml:space="preserve">MESURE 15031 </t>
    </r>
    <r>
      <rPr>
        <b/>
        <sz val="10"/>
        <color theme="4" tint="-0.499984740745262"/>
        <rFont val="Times New Roman"/>
        <family val="1"/>
        <scheme val="minor"/>
      </rPr>
      <t xml:space="preserve">  - INTERVENTIONS EFFICACES EN PRÉVENTION DE LA VIOLENCE ET DE L'INTIMIDATION
</t>
    </r>
    <r>
      <rPr>
        <b/>
        <sz val="12"/>
        <color theme="4" tint="-0.499984740745262"/>
        <rFont val="Times New Roman"/>
        <family val="1"/>
        <scheme val="minor"/>
      </rPr>
      <t xml:space="preserve">                                                                                                         </t>
    </r>
  </si>
  <si>
    <t>Cette mesure permet d’aider les écoles à mettre en œuvre, dans une démarche structurée et concertée, les dispositions de la Loi sur l’instruction publique visant à prévenir et à combattre l’intimidation et la violence à l’école. Elle vise notamment à favoriser le développement de compétences relationnelles à travers le parcours scolaire afin de favoriser un climat scolaire sécuritaire, positif et bienveillant pour la réussite des élèves et le bien-être de tous. Elle permet également de soutenir l’organisation de services de soutien pédagogique et psychosocial favorisant les actions en prévention (soutenir les travaux de l’équipe constituée en vue de lutter contre l’intimidation et la violence – Loi sur l’instruction publique, art. 96.12) ou les mesures de soutien pour les acteurs impliqués dans des situations de violence et d’intimidation.</t>
  </si>
  <si>
    <t xml:space="preserve">0XX-1-23310  </t>
  </si>
  <si>
    <t>Cette feuille doit rester masquée.</t>
  </si>
  <si>
    <t>Étiquettes de graphique</t>
  </si>
  <si>
    <r>
      <rPr>
        <b/>
        <sz val="10"/>
        <color theme="4" tint="-0.499984740745262"/>
        <rFont val="Times New Roman"/>
        <family val="1"/>
        <scheme val="minor"/>
      </rPr>
      <t>MESURE 15024 - AIDE AUX PARENTS (D)</t>
    </r>
    <r>
      <rPr>
        <b/>
        <sz val="12"/>
        <color theme="4" tint="-0.499984740745262"/>
        <rFont val="Times New Roman"/>
        <family val="1"/>
        <scheme val="minor"/>
      </rPr>
      <t xml:space="preserve">                                                                                                                         </t>
    </r>
  </si>
  <si>
    <r>
      <t>MESURES D'APPUI VARIABLES 
MESURE 15011, 15015</t>
    </r>
    <r>
      <rPr>
        <sz val="10"/>
        <color theme="4" tint="-0.499984740745262"/>
        <rFont val="Times New Roman"/>
        <family val="1"/>
        <scheme val="minor"/>
      </rPr>
      <t xml:space="preserve"> , </t>
    </r>
    <r>
      <rPr>
        <b/>
        <sz val="10"/>
        <color theme="4" tint="-0.499984740745262"/>
        <rFont val="Times New Roman"/>
        <family val="1"/>
        <scheme val="minor"/>
      </rPr>
      <t>15025 et 15230 - volet 1</t>
    </r>
    <r>
      <rPr>
        <sz val="10"/>
        <color theme="4" tint="-0.499984740745262"/>
        <rFont val="Times New Roman"/>
        <family val="1"/>
        <scheme val="minor"/>
      </rPr>
      <t xml:space="preserve"> (D)
</t>
    </r>
  </si>
  <si>
    <t>0XX-1-27475</t>
  </si>
  <si>
    <r>
      <t>MESURES D'APPUI VARIABLES 
MESURE 15011,</t>
    </r>
    <r>
      <rPr>
        <sz val="10"/>
        <color theme="4" tint="-0.499984740745262"/>
        <rFont val="Times New Roman"/>
        <family val="1"/>
        <scheme val="minor"/>
      </rPr>
      <t xml:space="preserve"> </t>
    </r>
    <r>
      <rPr>
        <b/>
        <sz val="10"/>
        <color theme="4" tint="-0.499984740745262"/>
        <rFont val="Times New Roman"/>
        <family val="1"/>
        <scheme val="minor"/>
      </rPr>
      <t>15025 et 15230 - volet 1</t>
    </r>
    <r>
      <rPr>
        <sz val="10"/>
        <color theme="4" tint="-0.499984740745262"/>
        <rFont val="Times New Roman"/>
        <family val="1"/>
        <scheme val="minor"/>
      </rPr>
      <t xml:space="preserve"> (D)
</t>
    </r>
  </si>
  <si>
    <t>DESCRIPTIF DES MESURES</t>
  </si>
  <si>
    <r>
      <t xml:space="preserve">MESURE 15011 -  </t>
    </r>
    <r>
      <rPr>
        <b/>
        <sz val="10"/>
        <color theme="4" tint="-0.499984740745262"/>
        <rFont val="Times New Roman"/>
        <family val="1"/>
        <scheme val="minor"/>
      </rPr>
      <t>AGIR AUTREMENT POUR LA RÉUSSITE DES ÉLÈVES EN MILIEU DÉFAVORISÉ (D)</t>
    </r>
    <r>
      <rPr>
        <sz val="10"/>
        <color theme="4" tint="-0.499984740745262"/>
        <rFont val="Times New Roman"/>
        <family val="1"/>
        <scheme val="minor"/>
      </rPr>
      <t xml:space="preserve">
Cette mesure vise à réduire l’écart de réussite entre les élèves de milieux défavorisés et ceux de milieux favorisés. Elle s’adresse aux écoles-bâtiments de niveaux préscolaire, primaire et secondaire de rang décile 7, 8, 9 ou 10 de l’indice de milieu socio-économique (IMSE). Elle soutient financièrement la mise en place de conditions favorisant le renforcement des actions reconnues pour la réussite des élèves issus de milieux défavorisés, selon les besoins déterminés et en fonction des ressources disponibles. La concertation des équipes-écoles, le développement et le déploiement de l’expertise en matière d’interventions en milieu défavorisé sont des exemples d’utilisation des sommes allouées aux écoles.
</t>
    </r>
    <r>
      <rPr>
        <b/>
        <sz val="10"/>
        <color theme="4" tint="-0.499984740745262"/>
        <rFont val="Times New Roman"/>
        <family val="1"/>
        <scheme val="minor"/>
      </rPr>
      <t xml:space="preserve">
MESURE 15025 - SEUIL MINIMAL DE SERVICE (D)</t>
    </r>
    <r>
      <rPr>
        <sz val="10"/>
        <color theme="4" tint="-0.499984740745262"/>
        <rFont val="Times New Roman"/>
        <family val="1"/>
        <scheme val="minor"/>
      </rPr>
      <t xml:space="preserve">
La mesure vise à assurer un niveau de base de services complémentaires dans chaque école offrant des services directs à des élèves du préscolaire, du primaire et du secondaire par des ressources qualifiées dans le but de répondre à leurs besoins en matière de soutien aux apprentissages, d’accompagnement et de suivi. Elle soutient financièrement les pratiques favorisant la continuité des services ainsi que le travail collaboratif et interdisciplinaire de manière à assurer que les objectifs de prévention, d’intervention, d’évaluation et de conseil sont mis en œuvre directement auprès des élèves et des intervenants dans les écoles. Les actions mises en place par cette mesure ont pour but de favoriser la réussite et la persévérance scolaires de tous les élèves, et ce, durant l’intégralité de leur cheminement scolaire. Les choix de l’école sont liés à son projet éducatif.</t>
    </r>
    <r>
      <rPr>
        <b/>
        <sz val="10"/>
        <color theme="4" tint="-0.499984740745262"/>
        <rFont val="Times New Roman"/>
        <family val="1"/>
        <scheme val="minor"/>
      </rPr>
      <t xml:space="preserve">
MESURE 15230 - volet 1 - ÉCOLE ACCESSIBLE ET INSPIRANTE (D)</t>
    </r>
    <r>
      <rPr>
        <b/>
        <sz val="10"/>
        <color theme="1"/>
        <rFont val="Times New Roman"/>
        <family val="1"/>
        <scheme val="minor"/>
      </rPr>
      <t xml:space="preserve">
</t>
    </r>
    <r>
      <rPr>
        <sz val="10"/>
        <color theme="1"/>
        <rFont val="Times New Roman"/>
        <family val="1"/>
        <scheme val="minor"/>
      </rPr>
      <t>Une école accessible et inspirante qui a sa couleur locale ouvre les horizons de ses élèves du primaire et du secondaire en stimulant leurs divers talents et aptitudes. La mesure École accessible et inspirante vient soutenir les écoles et permet à tous les élèves d’élargir leurs champs d’intérêt et de mieux s’engager dans leur réussite éducative. Elle contribue également à faciliter l’accès de tous les élèves aux diverses activités, sorties éducatives et projets réalisés dans les écoles et favorise ainsi le développement optimal des jeunes tout en les exposant à la culture, à la science, aux activités physiques et entrepreneuriales ou en les faisant participer à des projets particuliers</t>
    </r>
    <r>
      <rPr>
        <b/>
        <sz val="10"/>
        <color theme="1"/>
        <rFont val="Times New Roman"/>
        <family val="1"/>
        <scheme val="minor"/>
      </rPr>
      <t xml:space="preserve">
PRIMAIRE SEULEMENT
MESURE 15015 -  RÉUSSITE EN LECTURE, EN ÉCRITURE ET EN MATHÉMATIQUE POUR LES ÉLÈVES EN MILIEU DÉFAVORISÉ (D) 
</t>
    </r>
    <r>
      <rPr>
        <sz val="10"/>
        <color theme="1"/>
        <rFont val="Times New Roman"/>
        <family val="1"/>
        <scheme val="minor"/>
      </rPr>
      <t>Cette mesure vise à bonifier les ressources consacrées à l’apprentissage de la lecture, de l’écriture et de la mathématique dans les écoles préscolaires et primaires les plus défavorisées, et ce, dans le but de réduire les écarts entre la réussite des élèves de milieux défavorisés et celle des élèves de milieux favorisés. Elle permet aux équipes-écoles de se concerter pour choisir les actions les plus probantes dans le but de répondre aux besoins des élèves et de leur milieu tout en tenant compte des ressources disponibles et du contexte. Cette analyse peut mener notamment à la mise en place de pratiques collaboratives dans la classe. Elle prévoit l’ajout de ressources enseignantes, d’enseignants-orthopédagogues1 et de ressources professionnelles, en appui au personnel enseignant en classe. La mesure vise le soutien aux élèves de la maternelle (4 et 5 ans) et du 1er cycle du primaire.</t>
    </r>
  </si>
  <si>
    <t>CODE BUDGÉTAIRE DÉCOUPÉ</t>
  </si>
  <si>
    <t>SOMME DÉPENSÉE NOVEMBRE</t>
  </si>
  <si>
    <t>SOMME DÉPENSÉE MARS</t>
  </si>
  <si>
    <r>
      <rPr>
        <b/>
        <sz val="12"/>
        <color theme="0"/>
        <rFont val="Calibri"/>
        <family val="2"/>
      </rPr>
      <t>MESURE MINISTÉRIELLE</t>
    </r>
    <r>
      <rPr>
        <sz val="12"/>
        <color theme="0"/>
        <rFont val="Calibri"/>
        <family val="2"/>
      </rPr>
      <t xml:space="preserve">
</t>
    </r>
  </si>
  <si>
    <t xml:space="preserve">0XX-1-13850       </t>
  </si>
  <si>
    <t>CODE BUDGÉTAIRE PRIMAIRE</t>
  </si>
  <si>
    <t>CODE BUDGÉTAIRE SECONDAIRE</t>
  </si>
  <si>
    <t>0XX-1-13997</t>
  </si>
  <si>
    <r>
      <t xml:space="preserve">MESURE 15011 -  </t>
    </r>
    <r>
      <rPr>
        <b/>
        <sz val="10"/>
        <color theme="4" tint="-0.499984740745262"/>
        <rFont val="Times New Roman"/>
        <family val="1"/>
        <scheme val="minor"/>
      </rPr>
      <t>AGIR AUTREMENT POUR LA RÉUSSITE DES ÉLÈVES EN MILIEU DÉFAVORISÉ (D)</t>
    </r>
    <r>
      <rPr>
        <sz val="10"/>
        <color theme="4" tint="-0.499984740745262"/>
        <rFont val="Times New Roman"/>
        <family val="1"/>
        <scheme val="minor"/>
      </rPr>
      <t xml:space="preserve">
Cette mesure vise à réduire l’écart de réussite entre les élèves de milieux défavorisés et ceux de milieux favorisés. Elle s’adresse aux écoles-bâtiments de niveaux préscolaire, primaire et secondaire de rang décile 7, 8, 9 ou 10 de l’indice de milieu socio-économique (IMSE). Elle soutient financièrement la mise en place de conditions favorisant le renforcement des actions reconnues pour la réussite des élèves issus de milieux défavorisés, selon les besoins déterminés et en fonction des ressources disponibles. La concertation des équipes-écoles, le développement et le déploiement de l’expertise en matière d’interventions en milieu défavorisé sont des exemples d’utilisation des sommes allouées aux écoles.
</t>
    </r>
    <r>
      <rPr>
        <b/>
        <sz val="10"/>
        <color theme="4" tint="-0.499984740745262"/>
        <rFont val="Times New Roman"/>
        <family val="1"/>
        <scheme val="minor"/>
      </rPr>
      <t xml:space="preserve">
MESURE 15025 - SEUIL MINIMAL DE SERVICE (D)</t>
    </r>
    <r>
      <rPr>
        <sz val="10"/>
        <color theme="4" tint="-0.499984740745262"/>
        <rFont val="Times New Roman"/>
        <family val="1"/>
        <scheme val="minor"/>
      </rPr>
      <t xml:space="preserve">
La mesure vise à assurer un niveau de base de services complémentaires dans chaque école offrant des services directs à des élèves du préscolaire, du primaire et du secondaire par des ressources qualifiées dans le but de répondre à leurs besoins en matière de soutien aux apprentissages, d’accompagnement et de suivi. Elle soutient financièrement les pratiques favorisant la continuité des services ainsi que le travail collaboratif et interdisciplinaire de manière à assurer que les objectifs de prévention, d’intervention, d’évaluation et de conseil sont mis en œuvre directement auprès des élèves et des intervenants dans les écoles. Les actions mises en place par cette mesure ont pour but de favoriser la réussite et la persévérance scolaires de tous les élèves, et ce, durant l’intégralité de leur cheminement scolaire. Les choix de l’école sont liés à son projet éducatif.</t>
    </r>
    <r>
      <rPr>
        <b/>
        <sz val="10"/>
        <color theme="4" tint="-0.499984740745262"/>
        <rFont val="Times New Roman"/>
        <family val="1"/>
        <scheme val="minor"/>
      </rPr>
      <t xml:space="preserve">
MESURE 15230 - volet 1 - ÉCOLE ACCESSIBLE ET INSPIRANTE (D)</t>
    </r>
    <r>
      <rPr>
        <b/>
        <sz val="10"/>
        <color theme="1"/>
        <rFont val="Times New Roman"/>
        <family val="1"/>
        <scheme val="minor"/>
      </rPr>
      <t xml:space="preserve">
</t>
    </r>
    <r>
      <rPr>
        <sz val="10"/>
        <color theme="1"/>
        <rFont val="Times New Roman"/>
        <family val="1"/>
        <scheme val="minor"/>
      </rPr>
      <t>Une école accessible et inspirante qui a sa couleur locale ouvre les horizons de ses élèves du primaire et du secondaire en stimulant leurs divers talents et aptitudes. La mesure École accessible et inspirante vient soutenir les écoles et permet à tous les élèves d’élargir leurs champs d’intérêt et de mieux s’engager dans leur réussite éducative. Elle contribue également à faciliter l’accès de tous les élèves aux diverses activités, sorties éducatives et projets réalisés dans les écoles et favorise ainsi le développement optimal des jeunes tout en les exposant à la culture, à la science, aux activités physiques et entrepreneuriales ou en les faisant participer à des projets particuliers</t>
    </r>
    <r>
      <rPr>
        <b/>
        <sz val="10"/>
        <color theme="1"/>
        <rFont val="Times New Roman"/>
        <family val="1"/>
        <scheme val="minor"/>
      </rPr>
      <t xml:space="preserve">
</t>
    </r>
  </si>
  <si>
    <t>La mesure vise à soutenir les établissements d’enseignement secondaire pour qu’ils offrent gratuitement une programmation diversifiée d’activités parascolaires à l’ensemble de leurs élèves, favorisant la pratique régulière d’activités physiques, le plaisir, la satisfaction, l’accomplissement et le développement du sentiment d’appartenance à l’école, dans le but de favoriser la participation, et de créer un milieu de vie stimulant et propice à la persévérance scolaire et à la réussite éducative. Les établissements désirant bénéficier de cette mesure s’engagent à :⎯ offrir la possibilité que chaque élève puisse participer gratuitement à 1 heure d’activités parascolaires chaque jour de classe pendant un minimum de 28 semaines⎯ désigner une personne responsable qui assurera la coordination de l’ensemble des activités , soutiendra l’équipe-école et verra à la représentativité de l’ensemble des élèves dans le choix des activités;⎯ offrir, en plus de l’aide aux devoirs, des activités parascolaires diversifiées, pour tous les âges, et couvrant au moins quatre champs d’activité parmi les suivants : activités physiques, sportives, artistiques, scientifiques, socioéducatives ou engagement communautaire.</t>
  </si>
  <si>
    <r>
      <rPr>
        <sz val="12"/>
        <color theme="1"/>
        <rFont val="Times New Roman"/>
        <family val="2"/>
        <scheme val="minor"/>
      </rPr>
      <t xml:space="preserve">
L’allocation permet notamment de : ⎯ Désigner un responsable qui assurera la coordination de la mise en œuvre de cette mesure et soutiendra l’équipe-école, et inclure cette responsabilité dans sa tâche. L’enseignant d’éducation physique et à la santé, par son expertise, devrait jouer ce rôle; ⎯ Offrir, tout au long de la journée, pour tous les élèves, plusieurs occasions d’être physiquement actifs, par exemple en maximisant les jeux actifs lors des récréations ou des périodes au service de garde, en intégrant des activités physiques en classe ou des corridors actifs, en bonifiant l’offre d’activités parascolaires, etc.; ⎯ Offrir une diversité d’activités physiques, sportives et de plein air répondant aux intérêts variés des élèves et adaptées à leurs capacités, avec une attention particulière aux élèves moins actifs ou plus vulnérables (perspective inclusive); ⎯ Inclure, parmi les activités offertes aux élèves, une sortie vers un lieu de plein air, à proximité de l’école ou non, ou une classe nature; ⎯ Favoriser une utilisation optimale de la cour d’école en toute saison (matériel varié, organisation, animation, encadrement, enseignement extérieur, etc.).
</t>
    </r>
    <r>
      <rPr>
        <b/>
        <sz val="12"/>
        <color theme="1"/>
        <rFont val="Times New Roman"/>
        <family val="1"/>
        <scheme val="minor"/>
      </rPr>
      <t xml:space="preserve">
</t>
    </r>
  </si>
  <si>
    <t xml:space="preserve">MESURE 15186   - SORTIES SCOLAIRES EN MILIEU CULTUREL (P)
                                                                                                                    </t>
  </si>
  <si>
    <t>Montant   2009-2010 initial</t>
  </si>
  <si>
    <t>Montant   2010-2011 initial</t>
  </si>
  <si>
    <t>Montant   2010-2011 révisé</t>
  </si>
  <si>
    <t>Montant   2011-2012 révisé</t>
  </si>
  <si>
    <t>Montant   2012-2013 révisé</t>
  </si>
  <si>
    <t>Montant   2013-2014 révisé</t>
  </si>
  <si>
    <t>Montant   2014-2015 initial</t>
  </si>
  <si>
    <t>Montant   2015-2016 initial</t>
  </si>
  <si>
    <t>Montant   2015-2016 révisé</t>
  </si>
  <si>
    <t>Montant   2018-2019 initial</t>
  </si>
  <si>
    <t>Montant   2018-2019 révisé</t>
  </si>
  <si>
    <t>Montant   2019-2020 révisé</t>
  </si>
  <si>
    <t>Montant
2023-2024
révisé</t>
  </si>
  <si>
    <t>Montant
2024-2025
initial</t>
  </si>
  <si>
    <t>RÉVISÉ</t>
  </si>
  <si>
    <t>INITIAL</t>
  </si>
  <si>
    <t>2023-2024</t>
  </si>
  <si>
    <t>2024-2025</t>
  </si>
  <si>
    <t>CLIENTÈLE au 30 septembre</t>
  </si>
  <si>
    <t>Préscolaire 4 ans</t>
  </si>
  <si>
    <t>Préscolaire 5 ans</t>
  </si>
  <si>
    <t>Primaire</t>
  </si>
  <si>
    <t xml:space="preserve">Total </t>
  </si>
  <si>
    <t>FONCTIONNEMENT (fonds 1)</t>
  </si>
  <si>
    <t>Allocations générales</t>
  </si>
  <si>
    <t>Montant par élève</t>
  </si>
  <si>
    <t>0XX-1-12XXX-XXX</t>
  </si>
  <si>
    <t>Montant pour EHDAA</t>
  </si>
  <si>
    <t>Total allocations générales</t>
  </si>
  <si>
    <t>Mesures d'appui</t>
  </si>
  <si>
    <t>Agir autrement (+ rang décile)</t>
  </si>
  <si>
    <t>15011 (D)</t>
  </si>
  <si>
    <t>Réussite en lecture et écriture</t>
  </si>
  <si>
    <t>15015 (D)</t>
  </si>
  <si>
    <t>Seuil minimal de services</t>
  </si>
  <si>
    <t>15025 (D)</t>
  </si>
  <si>
    <t>École accessible et  inspirante</t>
  </si>
  <si>
    <t>15230 (D)</t>
  </si>
  <si>
    <t>Mesures d'appui variables</t>
  </si>
  <si>
    <t>0XX-1-1285X-XXX</t>
  </si>
  <si>
    <t>Aide alimentaire</t>
  </si>
  <si>
    <t>15012 (P)</t>
  </si>
  <si>
    <t>0XX-1-32010-XXX</t>
  </si>
  <si>
    <t>Entraide éducative et accompagnement pédagogique (tutorat)</t>
  </si>
  <si>
    <t>15021 volet 1 (P)</t>
  </si>
  <si>
    <t>0XX-1-12997-XXX</t>
  </si>
  <si>
    <t>Agent en soutien aux élèves en milieu défavorisé</t>
  </si>
  <si>
    <t>15014 (D)</t>
  </si>
  <si>
    <t>0XX-1-23114-XXX</t>
  </si>
  <si>
    <t>À l'école, on bouge!</t>
  </si>
  <si>
    <t>15023 (D)</t>
  </si>
  <si>
    <t>0XX-1-27470-XXX</t>
  </si>
  <si>
    <t>Aide aux parents</t>
  </si>
  <si>
    <t>15024 (D)</t>
  </si>
  <si>
    <t>XXX-1-27475-XXX</t>
  </si>
  <si>
    <t>Soutien à la réussite éducative des élèves doués</t>
  </si>
  <si>
    <t>15027 (P)</t>
  </si>
  <si>
    <t>XXX-1-12991-XXX</t>
  </si>
  <si>
    <t>Interventions efficaces (Plan d'action à la violence) (FC = 2500$)</t>
  </si>
  <si>
    <t>15031 (P)</t>
  </si>
  <si>
    <t>0XX-1-2331X-XXX</t>
  </si>
  <si>
    <t>Ressources éducatives numériques</t>
  </si>
  <si>
    <t>0XX-1-22204-515</t>
  </si>
  <si>
    <t>Volumes de bibliothèque (FC = 2000$)</t>
  </si>
  <si>
    <t>15103 (P) V1</t>
  </si>
  <si>
    <t>0XX-1-22112-760</t>
  </si>
  <si>
    <t>Acquisition d’oeuvres littéraires et d’ouvrages documentaires</t>
  </si>
  <si>
    <t>15103 (P) V2</t>
  </si>
  <si>
    <t>0XX-1-22114-760</t>
  </si>
  <si>
    <t>Sorties scolaires en milieu culturel</t>
  </si>
  <si>
    <t>15186 (P)</t>
  </si>
  <si>
    <t>0XX-1-2744X-XXX</t>
  </si>
  <si>
    <t>Acquisition de matériel éducatif - maternelle 4 ans temps plein</t>
  </si>
  <si>
    <t>11024 (P)</t>
  </si>
  <si>
    <t>0XX-1-11100-400</t>
  </si>
  <si>
    <t>Total mesures d'appui</t>
  </si>
  <si>
    <t>Mesures d'adaptation scolaire</t>
  </si>
  <si>
    <t>Soutien à l'int. des élèves TC  (FC = 290 964$)</t>
  </si>
  <si>
    <t>0XX-1-12993-XXX</t>
  </si>
  <si>
    <t>Libération enseignant - EHDAA</t>
  </si>
  <si>
    <t>15320+15374</t>
  </si>
  <si>
    <t>0XX-1-12992-XXX</t>
  </si>
  <si>
    <t>Total mesures d'adaptation scolaire</t>
  </si>
  <si>
    <t>Régions et petits milieux</t>
  </si>
  <si>
    <t>Vitalité des petites communautés</t>
  </si>
  <si>
    <t>15560 (D)</t>
  </si>
  <si>
    <t>0XX-1-12980-XXX</t>
  </si>
  <si>
    <t>Autres mesures</t>
  </si>
  <si>
    <t>Groupe à plus d'une année d'étude</t>
  </si>
  <si>
    <t>0XX-1-1207X-XXX</t>
  </si>
  <si>
    <t>à venir</t>
  </si>
  <si>
    <t>Volet parent - maternelle 4 ans</t>
  </si>
  <si>
    <t>0XX-1-11111-XXX</t>
  </si>
  <si>
    <t>Surveillance retirée de la tâche des enseignants</t>
  </si>
  <si>
    <t>Surplus - Surveillance retirée de la tâche des enseignants</t>
  </si>
  <si>
    <t>Total - Surveillance retirée de la tâche des enseignants</t>
  </si>
  <si>
    <t>0XX-1-23236-XXX</t>
  </si>
  <si>
    <t>Conseil d'établissement</t>
  </si>
  <si>
    <t>Montant de base</t>
  </si>
  <si>
    <t>Nombre de membre du conseil d'établissement</t>
  </si>
  <si>
    <t>Montant par membre</t>
  </si>
  <si>
    <t>Total conseil d'établissement</t>
  </si>
  <si>
    <t>0XX-1-51310-XXX</t>
  </si>
  <si>
    <t>Perfectionnement</t>
  </si>
  <si>
    <t>Nombre d'enseignant</t>
  </si>
  <si>
    <t>Perfectionnement conventionné - enseignant</t>
  </si>
  <si>
    <t>Montant par enseignant</t>
  </si>
  <si>
    <t>Surplus au 30 juin</t>
  </si>
  <si>
    <t>Total perfectionnement conv. - enseignant</t>
  </si>
  <si>
    <t>1-26200 à 1-26249</t>
  </si>
  <si>
    <t>Service de garde</t>
  </si>
  <si>
    <t xml:space="preserve">Nombre d'élève régulier 3 à 5 jours au service de garde </t>
  </si>
  <si>
    <t xml:space="preserve">Nombre d'élève régulier 2 jours au service de garde </t>
  </si>
  <si>
    <t xml:space="preserve">Nombre d'élève régulier 1 jour au service de garde </t>
  </si>
  <si>
    <t>Nombre de maternelle 4 ans temps plein au SDG</t>
  </si>
  <si>
    <t>Journées pédagogiques (par jour par enfant)</t>
  </si>
  <si>
    <t>Allocation EHDAA ou difficulté d'adaptation ou d'apprentissage</t>
  </si>
  <si>
    <t>Ponction fonds commun</t>
  </si>
  <si>
    <t>variable</t>
  </si>
  <si>
    <t>Allocation régulier au 30 septembre</t>
  </si>
  <si>
    <t>Allocation maternelle 4 ans temps plein au 30 septembre</t>
  </si>
  <si>
    <t>30011 (P)</t>
  </si>
  <si>
    <t>Montant de l'all. supp. selon régulier au 30 sept.</t>
  </si>
  <si>
    <t>Allocation supplémentaire régulier</t>
  </si>
  <si>
    <t>Temps de concertation et de planification</t>
  </si>
  <si>
    <t>30017 (D)</t>
  </si>
  <si>
    <t>0XX-1-36111-XXX</t>
  </si>
  <si>
    <t>Total service de garde</t>
  </si>
  <si>
    <t>0XX-1-36100-XXX</t>
  </si>
  <si>
    <t>Entretien ménager</t>
  </si>
  <si>
    <t>Surperficie des espaces actifs (M2)</t>
  </si>
  <si>
    <t>Allocation par M2</t>
  </si>
  <si>
    <t>Allocation par ETP</t>
  </si>
  <si>
    <t>Compensation déneigement-pelouse</t>
  </si>
  <si>
    <t>Total entretien ménager</t>
  </si>
  <si>
    <t>0XX-1-63110-XXX</t>
  </si>
  <si>
    <t>Total des autres mesures</t>
  </si>
  <si>
    <t>SOUS-TOTAL FONCTIONNEMENT (fonds 1)</t>
  </si>
  <si>
    <t>Déficit au 30 juin</t>
  </si>
  <si>
    <t>TOTAL FONCTIONNEMENT (Fonds 1)</t>
  </si>
  <si>
    <t>INVESTISSEMENTS (fonds 2)</t>
  </si>
  <si>
    <t>0XX-2-XXXXX-XXX</t>
  </si>
  <si>
    <t>MAO service de garde</t>
  </si>
  <si>
    <t>0XX-2-36100-XXX</t>
  </si>
  <si>
    <t>MAO pour le soutien à la persévérence</t>
  </si>
  <si>
    <t>Projet en programmation et en robotique</t>
  </si>
  <si>
    <t>Allocation de l'année</t>
  </si>
  <si>
    <t>Total - Projet en programmation et en robotique</t>
  </si>
  <si>
    <t>0XX-2-22232-XXX</t>
  </si>
  <si>
    <t>Embellissement des cours d'école</t>
  </si>
  <si>
    <t>Total embellissement des cours d'école</t>
  </si>
  <si>
    <t>0XX-2-68190-XXX</t>
  </si>
  <si>
    <t>Surplus / Déficit au 30 juin</t>
  </si>
  <si>
    <t>TOTAL INVESTISSEMENTS (fonds 2)</t>
  </si>
  <si>
    <t>ALLOCATIONS TOTALES</t>
  </si>
  <si>
    <t>SURPLUS FONDS 5 AU 30 JUIN 2024</t>
  </si>
  <si>
    <t>OUTILS TECHNOLOGIQUES (budget centralisé)</t>
  </si>
  <si>
    <t>0XX-4-22201-XXX</t>
  </si>
  <si>
    <t xml:space="preserve">   Budget 2024-2025</t>
  </si>
  <si>
    <t xml:space="preserve">  FONCTIONNEMENT (FONDS 1)</t>
  </si>
  <si>
    <t xml:space="preserve"> DÉPENSES RÉELLES 23-24</t>
  </si>
  <si>
    <t>Allocation de fonctionnement à répartir dans la colonne "Budget"</t>
  </si>
  <si>
    <t>11-Éducation préscolaire</t>
  </si>
  <si>
    <t>(11100)</t>
  </si>
  <si>
    <t>Fournitures et matériel - 4 ans 11024 (P)</t>
  </si>
  <si>
    <t>(111XX)</t>
  </si>
  <si>
    <t>Fournitures et matériel - 4 ans</t>
  </si>
  <si>
    <t>(11111)</t>
  </si>
  <si>
    <t>Volet parent - maternelle 4 ans 11022</t>
  </si>
  <si>
    <t>(112XX)</t>
  </si>
  <si>
    <t>Fournitures et matériel - 5 ans</t>
  </si>
  <si>
    <t>Contribution de l'école pour les services centralisés aux élèves (280 000$)  + déficit du fonds 1 au 30 juin à répartir dans la colonne "ajustement" du fonds 1</t>
  </si>
  <si>
    <t>12-Enseignement primaire</t>
  </si>
  <si>
    <t>(12XXX)</t>
  </si>
  <si>
    <t>Fournitures et matériel - enseignant</t>
  </si>
  <si>
    <t>(1207X)</t>
  </si>
  <si>
    <t>Groupe à plus d'une année d'étude 30136</t>
  </si>
  <si>
    <t>(12700)</t>
  </si>
  <si>
    <t>Entrepreneurship</t>
  </si>
  <si>
    <t>(1285X)</t>
  </si>
  <si>
    <t>Mesures d'appui variables 15011-15015-15025-15230 (D)</t>
  </si>
  <si>
    <t>(12980)</t>
  </si>
  <si>
    <t>Vitalité des petites communautés 15560 (D)</t>
  </si>
  <si>
    <t>(12991)</t>
  </si>
  <si>
    <t>Soutien à la réussite éducative des élèves doués 15027 (P)</t>
  </si>
  <si>
    <t>(12992)</t>
  </si>
  <si>
    <t>Libération d'ens. - EHDAA 15320 + 15374</t>
  </si>
  <si>
    <t>(12993)</t>
  </si>
  <si>
    <t>Soutien à l'intégration des élèves TC 15372</t>
  </si>
  <si>
    <t>(12997)</t>
  </si>
  <si>
    <t>Entraide éducative et acc. pédagogique (tutorat) 15021v1 (P)</t>
  </si>
  <si>
    <t>15-Adaptation scolaire - Classe spécialisées</t>
  </si>
  <si>
    <t>(15210)</t>
  </si>
  <si>
    <t>Fournitures et matériel</t>
  </si>
  <si>
    <t>21- Gestion des écoles</t>
  </si>
  <si>
    <t>Direction et soutien des écoles</t>
  </si>
  <si>
    <t>Banque d'heures - soutien</t>
  </si>
  <si>
    <t>Imprimerie et reprographie d'enseignement</t>
  </si>
  <si>
    <t>Messagerie</t>
  </si>
  <si>
    <t>Téléphonie</t>
  </si>
  <si>
    <t>22- Moyens d'enseignement</t>
  </si>
  <si>
    <t xml:space="preserve">Bibliothèque </t>
  </si>
  <si>
    <t>Volume de bibliothèque 15103v1 (P)</t>
  </si>
  <si>
    <t xml:space="preserve">   Acquisition d’oeuvres littéraires, d’ouvrages doc. 15103v2 (P)</t>
  </si>
  <si>
    <t>Audiovisuel</t>
  </si>
  <si>
    <t xml:space="preserve">Informatique </t>
  </si>
  <si>
    <t>Ressources éducatives numériques 15082</t>
  </si>
  <si>
    <t>23-Services complémentaires</t>
  </si>
  <si>
    <t>(231XX)</t>
  </si>
  <si>
    <t>Soutien à l'inf., à l'orient. scol. et prof.</t>
  </si>
  <si>
    <t>Agent en soutien aux élèves en milieu défavorisé 15014 (D)</t>
  </si>
  <si>
    <t>Encadrement et surveillance d'élèves - fourniture</t>
  </si>
  <si>
    <t>Santé et services sociaux</t>
  </si>
  <si>
    <t>Interventions efficaces (Plan d'action à la violence) 15031 (P)</t>
  </si>
  <si>
    <t>24-Services pédagogiques</t>
  </si>
  <si>
    <t>Orthopédagogie</t>
  </si>
  <si>
    <t>Accueil et francisation</t>
  </si>
  <si>
    <t>26-Perfectionnement</t>
  </si>
  <si>
    <t>Perfectionnement conv. Enseignant</t>
  </si>
  <si>
    <t>Perfectionnement développement pédagogique</t>
  </si>
  <si>
    <t>27-Activités sportives, culturelles et sociales</t>
  </si>
  <si>
    <t>Animation sportive, culturelle et sociale</t>
  </si>
  <si>
    <t>Projet culturel 15186 (P)</t>
  </si>
  <si>
    <t>À l'école, on bouge 15023 (D)</t>
  </si>
  <si>
    <t>Aide aux parents 15024 (D)</t>
  </si>
  <si>
    <t>32- Service alimentaire</t>
  </si>
  <si>
    <t>Services alimentaires</t>
  </si>
  <si>
    <t>Aide alimentaire 15012 (P)</t>
  </si>
  <si>
    <t>36-Service de garde</t>
  </si>
  <si>
    <t>51-Conseil d'établissement</t>
  </si>
  <si>
    <t>60- Activités relatives aux biens meubles et imm.</t>
  </si>
  <si>
    <t>Entretien et réparation - Biens meubles</t>
  </si>
  <si>
    <t>Entretien et réparation - Bâtisse</t>
  </si>
  <si>
    <t>Compensation pelouse - déneigement</t>
  </si>
  <si>
    <t>mesure protégée</t>
  </si>
  <si>
    <t>Protection et sécurité</t>
  </si>
  <si>
    <t>mesure dédiée</t>
  </si>
  <si>
    <t>73-Encadrement stagiaire</t>
  </si>
  <si>
    <t>(734XX)</t>
  </si>
  <si>
    <t>Encadrement des stagiaires</t>
  </si>
  <si>
    <t xml:space="preserve">  TOTAL POUR LES ACTIVITÉS DE FONCTIONNEMENT</t>
  </si>
  <si>
    <t xml:space="preserve">  INVESTISSEMENT (FONDS 2)</t>
  </si>
  <si>
    <t>Allocation d'investissement à répartir dans la colonne "Budget"</t>
  </si>
  <si>
    <t>Informatique</t>
  </si>
  <si>
    <t>Informatique - Projet en programmation et robotique</t>
  </si>
  <si>
    <t>Mobilier - Appareillage - Outillage</t>
  </si>
  <si>
    <t>Surplus / Déficit du fonds 2 à répartir dans la colonne ajustement du fonds 2</t>
  </si>
  <si>
    <t>Embellissement - Cour d'école</t>
  </si>
  <si>
    <t xml:space="preserve">  TOTAL POUR LES INVESTISSEMENTS</t>
  </si>
  <si>
    <t>VALIDATION</t>
  </si>
  <si>
    <t xml:space="preserve">TOTAL DU BUDGET </t>
  </si>
  <si>
    <t>ACTIVITÉS EXTRASCOLAIRE (FONDS 5)</t>
  </si>
  <si>
    <t>Surplus</t>
  </si>
  <si>
    <t>27XXX</t>
  </si>
  <si>
    <t>Total</t>
  </si>
  <si>
    <t>Date d'adoption par le conseil d'établissement</t>
  </si>
  <si>
    <t>Signature de la direction</t>
  </si>
  <si>
    <t>ALLOCATIONS CSSDS</t>
  </si>
  <si>
    <t>TRANSFERT DE BUDGET</t>
  </si>
  <si>
    <t>BUDGET ADOPTÉ</t>
  </si>
  <si>
    <t>Contribution aux compressions récurentes du MEQ</t>
  </si>
  <si>
    <t>École X</t>
  </si>
  <si>
    <t>BUDGET 2024-2025                                                                                                                      Mis à jour le                                                                                                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</si>
</sst>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5" formatCode="#,##0\ &quot;$&quot;_);\(#,##0\ &quot;$&quot;\)"/>
    <numFmt numFmtId="6" formatCode="#,##0\ &quot;$&quot;_);[Red]\(#,##0\ &quot;$&quot;\)"/>
    <numFmt numFmtId="8" formatCode="#,##0.00\ &quot;$&quot;_);[Red]\(#,##0.00\ &quot;$&quot;\)"/>
    <numFmt numFmtId="43" formatCode="_ * #,##0.00_)_ ;_ * \(#,##0.00\)_ ;_ * &quot;-&quot;??_)_ ;_ @_ "/>
    <numFmt numFmtId="164" formatCode="&quot;$&quot;#,##0_);[Red]\(&quot;$&quot;#,##0\)"/>
    <numFmt numFmtId="165" formatCode="[&lt;=9999999]###\-####;###\-###\-####"/>
    <numFmt numFmtId="166" formatCode="#,##0.00\ &quot;$&quot;"/>
    <numFmt numFmtId="167" formatCode="#,##0\ &quot;$&quot;_-"/>
    <numFmt numFmtId="168" formatCode="_ * #,##0_)\ &quot;$&quot;_ ;_ * \(#,##0\)\ &quot;$&quot;_ ;_ * &quot;-&quot;??_)\ &quot;$&quot;_ ;_ @_ "/>
    <numFmt numFmtId="169" formatCode="#,##0\ &quot;$&quot;"/>
    <numFmt numFmtId="170" formatCode="_ * #,##0_)\ _$_ ;_ * \(#,##0\)\ _$_ ;_ * &quot;-&quot;??_)\ _$_ ;_ @_ "/>
    <numFmt numFmtId="171" formatCode="#,##0.00\ &quot;$&quot;_-"/>
    <numFmt numFmtId="172" formatCode="_-* #,##0.00\ &quot;$&quot;_-;_-* #,##0.00\ &quot;$&quot;\-;_-* &quot;-&quot;??\ &quot;$&quot;_-;_-@_-"/>
    <numFmt numFmtId="173" formatCode="_-* #,##0\ &quot;$&quot;_-;_-* #,##0\ &quot;$&quot;\-;_-* &quot;-&quot;??\ &quot;$&quot;_-;_-@_-"/>
    <numFmt numFmtId="174" formatCode="0_);\(0\)"/>
  </numFmts>
  <fonts count="52" x14ac:knownFonts="1">
    <font>
      <sz val="12"/>
      <color theme="4" tint="-0.499984740745262"/>
      <name val="Times New Roman"/>
      <family val="2"/>
      <scheme val="minor"/>
    </font>
    <font>
      <sz val="11"/>
      <color theme="1"/>
      <name val="Times New Roman"/>
      <family val="2"/>
      <scheme val="minor"/>
    </font>
    <font>
      <sz val="48"/>
      <color theme="2"/>
      <name val="Arial Black"/>
      <family val="2"/>
      <scheme val="major"/>
    </font>
    <font>
      <sz val="14"/>
      <color theme="2"/>
      <name val="Arial Black"/>
      <family val="2"/>
      <scheme val="major"/>
    </font>
    <font>
      <sz val="12"/>
      <color theme="4"/>
      <name val="Times New Roman"/>
      <family val="2"/>
      <scheme val="minor"/>
    </font>
    <font>
      <sz val="12"/>
      <color theme="4" tint="-0.499984740745262"/>
      <name val="Times New Roman"/>
      <family val="2"/>
      <scheme val="minor"/>
    </font>
    <font>
      <sz val="12"/>
      <color theme="5" tint="-0.24994659260841701"/>
      <name val="Arial Black"/>
      <family val="2"/>
      <scheme val="major"/>
    </font>
    <font>
      <sz val="11"/>
      <color theme="5" tint="-0.24994659260841701"/>
      <name val="Arial Black"/>
      <family val="2"/>
      <scheme val="major"/>
    </font>
    <font>
      <b/>
      <sz val="12"/>
      <color theme="4" tint="-0.499984740745262"/>
      <name val="Times New Roman"/>
      <family val="2"/>
      <scheme val="minor"/>
    </font>
    <font>
      <sz val="12"/>
      <color theme="0"/>
      <name val="Times New Roman"/>
      <family val="2"/>
      <scheme val="minor"/>
    </font>
    <font>
      <sz val="12"/>
      <color theme="4"/>
      <name val="Times New Roman"/>
      <family val="1"/>
      <scheme val="minor"/>
    </font>
    <font>
      <sz val="11"/>
      <color rgb="FF3F3F76"/>
      <name val="Times New Roman"/>
      <family val="2"/>
      <scheme val="minor"/>
    </font>
    <font>
      <sz val="28"/>
      <color theme="2"/>
      <name val="Arial Black"/>
      <family val="2"/>
      <scheme val="major"/>
    </font>
    <font>
      <b/>
      <sz val="10"/>
      <name val="Times New Roman"/>
      <family val="1"/>
    </font>
    <font>
      <b/>
      <sz val="12"/>
      <color theme="4" tint="-0.499984740745262"/>
      <name val="Times New Roman"/>
      <family val="1"/>
      <scheme val="minor"/>
    </font>
    <font>
      <b/>
      <sz val="10"/>
      <color theme="4" tint="-0.499984740745262"/>
      <name val="Times New Roman"/>
      <family val="1"/>
      <scheme val="minor"/>
    </font>
    <font>
      <b/>
      <sz val="10"/>
      <color rgb="FFFF0000"/>
      <name val="Times New Roman"/>
      <family val="1"/>
      <scheme val="minor"/>
    </font>
    <font>
      <sz val="10"/>
      <color theme="5" tint="-0.24994659260841701"/>
      <name val="Arial Black"/>
      <family val="2"/>
      <scheme val="major"/>
    </font>
    <font>
      <sz val="8"/>
      <name val="Times New Roman"/>
      <family val="2"/>
      <scheme val="minor"/>
    </font>
    <font>
      <b/>
      <sz val="12"/>
      <color rgb="FFC00000"/>
      <name val="Times New Roman"/>
      <family val="1"/>
      <scheme val="minor"/>
    </font>
    <font>
      <sz val="12"/>
      <color theme="1"/>
      <name val="Times New Roman"/>
      <family val="2"/>
      <scheme val="minor"/>
    </font>
    <font>
      <b/>
      <sz val="12"/>
      <color theme="1"/>
      <name val="Times New Roman"/>
      <family val="1"/>
      <scheme val="minor"/>
    </font>
    <font>
      <sz val="12"/>
      <color theme="1"/>
      <name val="Times New Roman"/>
      <family val="1"/>
      <scheme val="minor"/>
    </font>
    <font>
      <b/>
      <sz val="10"/>
      <color theme="1"/>
      <name val="Times New Roman"/>
      <family val="1"/>
      <scheme val="minor"/>
    </font>
    <font>
      <sz val="10"/>
      <color theme="1"/>
      <name val="Times New Roman"/>
      <family val="1"/>
      <scheme val="minor"/>
    </font>
    <font>
      <sz val="10"/>
      <color theme="4" tint="-0.499984740745262"/>
      <name val="Times New Roman"/>
      <family val="1"/>
      <scheme val="minor"/>
    </font>
    <font>
      <sz val="12"/>
      <color rgb="FFC00000"/>
      <name val="Arial Black"/>
      <family val="2"/>
      <scheme val="major"/>
    </font>
    <font>
      <sz val="12"/>
      <color theme="0"/>
      <name val="Calibri"/>
      <family val="2"/>
    </font>
    <font>
      <b/>
      <sz val="12"/>
      <color theme="0"/>
      <name val="Calibri"/>
      <family val="2"/>
    </font>
    <font>
      <sz val="12"/>
      <name val="Calibri"/>
      <family val="2"/>
    </font>
    <font>
      <sz val="12"/>
      <color theme="4"/>
      <name val="Calibri"/>
      <family val="2"/>
    </font>
    <font>
      <sz val="11"/>
      <color theme="0"/>
      <name val="Calibri"/>
      <family val="2"/>
    </font>
    <font>
      <b/>
      <sz val="12"/>
      <name val="Times New Roman"/>
      <family val="1"/>
      <scheme val="minor"/>
    </font>
    <font>
      <b/>
      <sz val="12"/>
      <name val="Calibri"/>
      <family val="2"/>
    </font>
    <font>
      <b/>
      <sz val="12"/>
      <name val="Arial"/>
      <family val="2"/>
    </font>
    <font>
      <sz val="8"/>
      <name val="Arial"/>
      <family val="2"/>
    </font>
    <font>
      <b/>
      <sz val="8"/>
      <name val="Arial"/>
      <family val="2"/>
    </font>
    <font>
      <b/>
      <sz val="10"/>
      <name val="Arial"/>
      <family val="2"/>
    </font>
    <font>
      <sz val="10"/>
      <name val="Arial"/>
      <family val="2"/>
    </font>
    <font>
      <b/>
      <u/>
      <sz val="10"/>
      <name val="Arial"/>
      <family val="2"/>
    </font>
    <font>
      <sz val="9"/>
      <name val="Arial"/>
      <family val="2"/>
    </font>
    <font>
      <sz val="8"/>
      <color rgb="FFFF0000"/>
      <name val="Arial"/>
      <family val="2"/>
    </font>
    <font>
      <b/>
      <u/>
      <sz val="12"/>
      <name val="Arial"/>
      <family val="2"/>
    </font>
    <font>
      <b/>
      <u/>
      <sz val="8"/>
      <name val="Arial"/>
      <family val="2"/>
    </font>
    <font>
      <b/>
      <u val="double"/>
      <sz val="12"/>
      <name val="Arial"/>
      <family val="2"/>
    </font>
    <font>
      <b/>
      <sz val="9"/>
      <color indexed="81"/>
      <name val="Tahoma"/>
      <family val="2"/>
    </font>
    <font>
      <b/>
      <sz val="36"/>
      <name val="Arial"/>
      <family val="2"/>
    </font>
    <font>
      <b/>
      <sz val="9"/>
      <name val="Arial"/>
      <family val="2"/>
    </font>
    <font>
      <sz val="10"/>
      <color theme="0"/>
      <name val="Arial"/>
      <family val="2"/>
    </font>
    <font>
      <b/>
      <sz val="14"/>
      <name val="Arial"/>
      <family val="2"/>
    </font>
    <font>
      <sz val="14"/>
      <name val="Arial"/>
      <family val="2"/>
    </font>
    <font>
      <sz val="10"/>
      <color indexed="9"/>
      <name val="Arial"/>
      <family val="2"/>
    </font>
  </fonts>
  <fills count="22">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5"/>
      </patternFill>
    </fill>
    <fill>
      <patternFill patternType="solid">
        <fgColor rgb="FFFFCC99"/>
        <bgColor indexed="64"/>
      </patternFill>
    </fill>
    <fill>
      <patternFill patternType="solid">
        <fgColor theme="0"/>
        <bgColor indexed="64"/>
      </patternFill>
    </fill>
    <fill>
      <patternFill patternType="solid">
        <fgColor theme="0" tint="-0.249977111117893"/>
        <bgColor indexed="64"/>
      </patternFill>
    </fill>
    <fill>
      <patternFill patternType="solid">
        <fgColor rgb="FF002060"/>
        <bgColor indexed="64"/>
      </patternFill>
    </fill>
    <fill>
      <patternFill patternType="solid">
        <fgColor rgb="FF0070C0"/>
        <bgColor indexed="64"/>
      </patternFill>
    </fill>
    <fill>
      <patternFill patternType="solid">
        <fgColor rgb="FF43AEFF"/>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s>
  <borders count="60">
    <border>
      <left/>
      <right/>
      <top/>
      <bottom/>
      <diagonal/>
    </border>
    <border>
      <left/>
      <right/>
      <top/>
      <bottom style="thick">
        <color theme="4"/>
      </bottom>
      <diagonal/>
    </border>
    <border>
      <left/>
      <right/>
      <top/>
      <bottom style="thin">
        <color theme="4"/>
      </bottom>
      <diagonal/>
    </border>
    <border>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indexed="64"/>
      </top>
      <bottom style="thin">
        <color indexed="64"/>
      </bottom>
      <diagonal/>
    </border>
    <border>
      <left style="thin">
        <color theme="1"/>
      </left>
      <right style="thin">
        <color theme="1"/>
      </right>
      <top style="thin">
        <color theme="1"/>
      </top>
      <bottom style="thin">
        <color indexed="64"/>
      </bottom>
      <diagonal/>
    </border>
    <border>
      <left style="thin">
        <color rgb="FF000000"/>
      </left>
      <right style="thin">
        <color indexed="64"/>
      </right>
      <top style="thin">
        <color indexed="64"/>
      </top>
      <bottom style="thin">
        <color indexed="64"/>
      </bottom>
      <diagonal/>
    </border>
    <border>
      <left style="medium">
        <color indexed="64"/>
      </left>
      <right/>
      <top style="thin">
        <color indexed="64"/>
      </top>
      <bottom/>
      <diagonal/>
    </border>
    <border>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theme="1"/>
      </left>
      <right style="medium">
        <color theme="1"/>
      </right>
      <top style="medium">
        <color theme="1"/>
      </top>
      <bottom style="medium">
        <color theme="1"/>
      </bottom>
      <diagonal/>
    </border>
    <border>
      <left style="medium">
        <color indexed="18"/>
      </left>
      <right style="medium">
        <color indexed="18"/>
      </right>
      <top style="medium">
        <color indexed="18"/>
      </top>
      <bottom style="medium">
        <color indexed="18"/>
      </bottom>
      <diagonal/>
    </border>
    <border>
      <left/>
      <right/>
      <top/>
      <bottom style="thin">
        <color indexed="64"/>
      </bottom>
      <diagonal/>
    </border>
  </borders>
  <cellStyleXfs count="20">
    <xf numFmtId="0" fontId="0" fillId="0" borderId="0">
      <alignment horizontal="left" vertical="center" wrapText="1"/>
    </xf>
    <xf numFmtId="0" fontId="3" fillId="2" borderId="0" applyNumberFormat="0" applyProtection="0">
      <alignment vertical="center" wrapText="1"/>
    </xf>
    <xf numFmtId="0" fontId="6" fillId="0" borderId="1" applyNumberFormat="0" applyFill="0" applyProtection="0"/>
    <xf numFmtId="0" fontId="4" fillId="0" borderId="2" applyNumberFormat="0" applyFont="0" applyFill="0" applyAlignment="0" applyProtection="0"/>
    <xf numFmtId="0" fontId="10" fillId="0" borderId="2" applyNumberFormat="0" applyFill="0" applyAlignment="0" applyProtection="0">
      <alignment vertical="center"/>
    </xf>
    <xf numFmtId="0" fontId="7" fillId="5" borderId="0" applyNumberFormat="0" applyFill="0" applyBorder="0" applyProtection="0"/>
    <xf numFmtId="166" fontId="5" fillId="0" borderId="0" applyFill="0" applyBorder="0" applyProtection="0">
      <alignment horizontal="right" vertical="center"/>
    </xf>
    <xf numFmtId="6" fontId="5" fillId="0" borderId="0" applyFill="0" applyBorder="0" applyAlignment="0" applyProtection="0"/>
    <xf numFmtId="0" fontId="2" fillId="2" borderId="0" applyNumberFormat="0" applyBorder="0" applyProtection="0">
      <alignment vertical="center"/>
    </xf>
    <xf numFmtId="8" fontId="8" fillId="4" borderId="0" applyFill="0" applyBorder="0" applyProtection="0">
      <alignment horizontal="left" vertical="top"/>
    </xf>
    <xf numFmtId="0" fontId="5" fillId="5" borderId="0" applyNumberFormat="0" applyBorder="0" applyAlignment="0" applyProtection="0"/>
    <xf numFmtId="165" fontId="5" fillId="0" borderId="0" applyFont="0" applyFill="0" applyBorder="0" applyAlignment="0">
      <alignment horizontal="left" vertical="center" wrapText="1"/>
    </xf>
    <xf numFmtId="0" fontId="5" fillId="3" borderId="0" applyNumberFormat="0" applyFill="0" applyBorder="0" applyAlignment="0" applyProtection="0">
      <alignment horizontal="left" vertical="center"/>
    </xf>
    <xf numFmtId="0" fontId="5" fillId="0" borderId="0" applyNumberFormat="0" applyFill="0" applyBorder="0" applyAlignment="0" applyProtection="0">
      <alignment vertical="center" wrapText="1"/>
    </xf>
    <xf numFmtId="0" fontId="9" fillId="6" borderId="0" applyNumberFormat="0" applyFill="0" applyBorder="0" applyAlignment="0">
      <alignment horizontal="left" vertical="center"/>
    </xf>
    <xf numFmtId="0" fontId="1" fillId="7" borderId="0" applyNumberFormat="0" applyBorder="0" applyAlignment="0" applyProtection="0"/>
    <xf numFmtId="0" fontId="9" fillId="6" borderId="0" applyNumberFormat="0" applyFill="0" applyBorder="0" applyAlignment="0">
      <alignment horizontal="left" vertical="center"/>
    </xf>
    <xf numFmtId="43" fontId="5" fillId="0" borderId="0" applyFont="0" applyFill="0" applyBorder="0" applyAlignment="0" applyProtection="0"/>
    <xf numFmtId="9" fontId="5" fillId="0" borderId="0" applyFont="0" applyFill="0" applyBorder="0" applyAlignment="0" applyProtection="0"/>
    <xf numFmtId="172" fontId="38" fillId="0" borderId="0" applyFont="0" applyFill="0" applyBorder="0" applyAlignment="0" applyProtection="0"/>
  </cellStyleXfs>
  <cellXfs count="287">
    <xf numFmtId="0" fontId="0" fillId="0" borderId="0" xfId="0">
      <alignment horizontal="left" vertical="center" wrapText="1"/>
    </xf>
    <xf numFmtId="0" fontId="0" fillId="0" borderId="0" xfId="0" applyAlignment="1">
      <alignment vertical="center"/>
    </xf>
    <xf numFmtId="0" fontId="0" fillId="0" borderId="0" xfId="0" applyAlignment="1">
      <alignment horizontal="left" vertical="center"/>
    </xf>
    <xf numFmtId="0" fontId="4" fillId="0" borderId="0" xfId="0" applyFont="1" applyAlignment="1">
      <alignment vertical="center"/>
    </xf>
    <xf numFmtId="0" fontId="6" fillId="0" borderId="1" xfId="2"/>
    <xf numFmtId="6" fontId="0" fillId="0" borderId="0" xfId="7" applyFont="1" applyFill="1" applyBorder="1" applyAlignment="1">
      <alignment horizontal="left" vertical="center"/>
    </xf>
    <xf numFmtId="0" fontId="7" fillId="0" borderId="0" xfId="5" applyFill="1"/>
    <xf numFmtId="0" fontId="0" fillId="0" borderId="3" xfId="0" applyBorder="1" applyAlignment="1">
      <alignment vertical="center"/>
    </xf>
    <xf numFmtId="164" fontId="11" fillId="8" borderId="4" xfId="0" applyNumberFormat="1" applyFont="1" applyFill="1" applyBorder="1" applyAlignment="1">
      <alignment horizontal="left" vertical="center"/>
    </xf>
    <xf numFmtId="0" fontId="0" fillId="0" borderId="5" xfId="0" applyBorder="1">
      <alignment horizontal="left" vertical="center" wrapText="1"/>
    </xf>
    <xf numFmtId="166" fontId="5" fillId="9" borderId="5" xfId="6" applyFill="1" applyBorder="1">
      <alignment horizontal="right" vertical="center"/>
    </xf>
    <xf numFmtId="0" fontId="13" fillId="9" borderId="5" xfId="0" applyFont="1" applyFill="1" applyBorder="1">
      <alignment horizontal="left" vertical="center" wrapText="1"/>
    </xf>
    <xf numFmtId="0" fontId="23" fillId="9" borderId="5" xfId="0" applyFont="1" applyFill="1" applyBorder="1">
      <alignment horizontal="left" vertical="center" wrapText="1"/>
    </xf>
    <xf numFmtId="0" fontId="21" fillId="9" borderId="5" xfId="0" applyFont="1" applyFill="1" applyBorder="1">
      <alignment horizontal="left" vertical="center" wrapText="1"/>
    </xf>
    <xf numFmtId="0" fontId="23" fillId="9" borderId="5" xfId="0" applyFont="1" applyFill="1" applyBorder="1" applyAlignment="1">
      <alignment vertical="center" wrapText="1"/>
    </xf>
    <xf numFmtId="0" fontId="20" fillId="9" borderId="9" xfId="0" applyFont="1" applyFill="1" applyBorder="1" applyAlignment="1">
      <alignment vertical="center" wrapText="1"/>
    </xf>
    <xf numFmtId="0" fontId="20" fillId="9" borderId="8" xfId="0" applyFont="1" applyFill="1" applyBorder="1" applyAlignment="1">
      <alignment vertical="center" wrapText="1"/>
    </xf>
    <xf numFmtId="0" fontId="22" fillId="9" borderId="9" xfId="0" applyFont="1" applyFill="1" applyBorder="1" applyAlignment="1">
      <alignment vertical="center" wrapText="1"/>
    </xf>
    <xf numFmtId="0" fontId="20" fillId="9" borderId="10" xfId="0" applyFont="1" applyFill="1" applyBorder="1" applyAlignment="1">
      <alignment vertical="center" wrapText="1"/>
    </xf>
    <xf numFmtId="0" fontId="23" fillId="9" borderId="11" xfId="0" applyFont="1" applyFill="1" applyBorder="1">
      <alignment horizontal="left" vertical="center" wrapText="1"/>
    </xf>
    <xf numFmtId="0" fontId="13" fillId="9" borderId="11" xfId="0" applyFont="1" applyFill="1" applyBorder="1" applyAlignment="1">
      <alignment vertical="center" wrapText="1"/>
    </xf>
    <xf numFmtId="0" fontId="20" fillId="9" borderId="13" xfId="0" applyFont="1" applyFill="1" applyBorder="1" applyAlignment="1">
      <alignment vertical="center" wrapText="1"/>
    </xf>
    <xf numFmtId="0" fontId="14" fillId="10" borderId="5" xfId="0" applyFont="1" applyFill="1" applyBorder="1">
      <alignment horizontal="left" vertical="center" wrapText="1"/>
    </xf>
    <xf numFmtId="0" fontId="19" fillId="0" borderId="0" xfId="0" applyFont="1">
      <alignment horizontal="left" vertical="center" wrapText="1"/>
    </xf>
    <xf numFmtId="0" fontId="26" fillId="0" borderId="1" xfId="2" applyFont="1"/>
    <xf numFmtId="0" fontId="9" fillId="0" borderId="0" xfId="0" applyFont="1">
      <alignment horizontal="left" vertical="center" wrapText="1"/>
    </xf>
    <xf numFmtId="0" fontId="30" fillId="0" borderId="0" xfId="4" applyFont="1" applyBorder="1" applyAlignment="1">
      <alignment horizontal="center" vertical="center" wrapText="1"/>
    </xf>
    <xf numFmtId="0" fontId="31" fillId="13" borderId="5" xfId="2" applyFont="1" applyFill="1" applyBorder="1" applyAlignment="1">
      <alignment vertical="center" wrapText="1"/>
    </xf>
    <xf numFmtId="0" fontId="31" fillId="13" borderId="5" xfId="2" applyFont="1" applyFill="1" applyBorder="1" applyAlignment="1">
      <alignment vertical="center"/>
    </xf>
    <xf numFmtId="0" fontId="31" fillId="13" borderId="5" xfId="2" applyFont="1" applyFill="1" applyBorder="1" applyAlignment="1">
      <alignment horizontal="center" vertical="center" wrapText="1"/>
    </xf>
    <xf numFmtId="0" fontId="1" fillId="9" borderId="0" xfId="15" applyFill="1" applyBorder="1" applyAlignment="1">
      <alignment horizontal="left" vertical="center" wrapText="1"/>
    </xf>
    <xf numFmtId="6" fontId="1" fillId="9" borderId="0" xfId="15" applyNumberFormat="1" applyFill="1" applyBorder="1" applyAlignment="1">
      <alignment horizontal="left" vertical="center"/>
    </xf>
    <xf numFmtId="0" fontId="0" fillId="9" borderId="0" xfId="0" applyFill="1" applyAlignment="1">
      <alignment vertical="center"/>
    </xf>
    <xf numFmtId="0" fontId="0" fillId="9" borderId="0" xfId="0" applyFill="1" applyAlignment="1">
      <alignment horizontal="left" vertical="center"/>
    </xf>
    <xf numFmtId="0" fontId="32" fillId="0" borderId="0" xfId="0" applyFont="1">
      <alignment horizontal="left" vertical="center" wrapText="1"/>
    </xf>
    <xf numFmtId="0" fontId="28" fillId="12" borderId="20" xfId="4" applyFont="1" applyFill="1" applyBorder="1" applyAlignment="1" applyProtection="1">
      <alignment horizontal="left" vertical="center" wrapText="1"/>
      <protection hidden="1"/>
    </xf>
    <xf numFmtId="0" fontId="29" fillId="9" borderId="17" xfId="4" applyFont="1" applyFill="1" applyBorder="1" applyAlignment="1" applyProtection="1">
      <alignment horizontal="center" vertical="center" wrapText="1"/>
      <protection locked="0"/>
    </xf>
    <xf numFmtId="0" fontId="0" fillId="0" borderId="0" xfId="0" applyAlignment="1">
      <alignment horizontal="left"/>
    </xf>
    <xf numFmtId="0" fontId="35" fillId="0" borderId="0" xfId="0" applyFont="1" applyAlignment="1">
      <alignment horizontal="center" vertical="center" wrapText="1"/>
    </xf>
    <xf numFmtId="0" fontId="35" fillId="0" borderId="0" xfId="0" applyFont="1" applyAlignment="1"/>
    <xf numFmtId="0" fontId="36" fillId="0" borderId="0" xfId="0" applyFont="1" applyAlignment="1">
      <alignment horizontal="center" vertical="center"/>
    </xf>
    <xf numFmtId="0" fontId="0" fillId="0" borderId="0" xfId="0" applyAlignment="1"/>
    <xf numFmtId="0" fontId="37" fillId="0" borderId="0" xfId="0" applyFont="1" applyAlignment="1">
      <alignment horizontal="center" vertical="center" wrapText="1"/>
    </xf>
    <xf numFmtId="0" fontId="36" fillId="0" borderId="0" xfId="0" applyFont="1" applyAlignment="1">
      <alignment vertical="center" wrapText="1"/>
    </xf>
    <xf numFmtId="0" fontId="38" fillId="0" borderId="0" xfId="0" applyFont="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37" fillId="0" borderId="0" xfId="0" applyFont="1" applyAlignment="1">
      <alignment horizontal="left" vertical="center"/>
    </xf>
    <xf numFmtId="0" fontId="38" fillId="0" borderId="0" xfId="0" applyFont="1" applyAlignment="1">
      <alignment horizontal="left" vertical="center"/>
    </xf>
    <xf numFmtId="0" fontId="35" fillId="0" borderId="0" xfId="0" applyFont="1" applyAlignment="1">
      <alignment horizontal="left" vertical="center"/>
    </xf>
    <xf numFmtId="9" fontId="37" fillId="0" borderId="0" xfId="18" applyFont="1" applyFill="1" applyBorder="1" applyAlignment="1">
      <alignment horizontal="center" vertical="center" wrapText="1"/>
    </xf>
    <xf numFmtId="9" fontId="37" fillId="0" borderId="0" xfId="18" applyFont="1" applyFill="1" applyBorder="1" applyAlignment="1">
      <alignment horizontal="right" vertical="center" wrapText="1"/>
    </xf>
    <xf numFmtId="9" fontId="37" fillId="0" borderId="0" xfId="18" applyFont="1" applyFill="1" applyBorder="1" applyAlignment="1">
      <alignment horizontal="right"/>
    </xf>
    <xf numFmtId="0" fontId="39" fillId="0" borderId="0" xfId="0" applyFont="1" applyAlignment="1">
      <alignment horizontal="left" vertical="center"/>
    </xf>
    <xf numFmtId="0" fontId="37" fillId="0" borderId="0" xfId="0" applyFont="1" applyAlignment="1"/>
    <xf numFmtId="0" fontId="38" fillId="0" borderId="0" xfId="0" applyFont="1" applyAlignment="1"/>
    <xf numFmtId="0" fontId="38" fillId="0" borderId="0" xfId="0" applyFont="1" applyAlignment="1">
      <alignment horizontal="left"/>
    </xf>
    <xf numFmtId="167" fontId="36" fillId="0" borderId="0" xfId="0" applyNumberFormat="1" applyFont="1" applyAlignment="1"/>
    <xf numFmtId="168" fontId="38" fillId="0" borderId="0" xfId="6" applyNumberFormat="1" applyFont="1" applyFill="1" applyAlignment="1"/>
    <xf numFmtId="168" fontId="37" fillId="0" borderId="0" xfId="0" applyNumberFormat="1" applyFont="1" applyAlignment="1"/>
    <xf numFmtId="168" fontId="37" fillId="0" borderId="0" xfId="6" applyNumberFormat="1" applyFont="1" applyFill="1" applyBorder="1" applyAlignment="1"/>
    <xf numFmtId="168" fontId="37" fillId="0" borderId="0" xfId="6" applyNumberFormat="1" applyFont="1" applyFill="1" applyBorder="1" applyAlignment="1">
      <alignment horizontal="left"/>
    </xf>
    <xf numFmtId="168" fontId="35" fillId="0" borderId="0" xfId="6" applyNumberFormat="1" applyFont="1" applyFill="1" applyBorder="1" applyAlignment="1"/>
    <xf numFmtId="168" fontId="36" fillId="0" borderId="0" xfId="6" applyNumberFormat="1" applyFont="1" applyFill="1" applyBorder="1" applyAlignment="1"/>
    <xf numFmtId="168" fontId="37" fillId="0" borderId="0" xfId="6" applyNumberFormat="1" applyFont="1" applyFill="1" applyAlignment="1"/>
    <xf numFmtId="5" fontId="38" fillId="0" borderId="0" xfId="0" applyNumberFormat="1" applyFont="1" applyAlignment="1"/>
    <xf numFmtId="168" fontId="38" fillId="0" borderId="0" xfId="6" applyNumberFormat="1" applyFont="1" applyFill="1" applyBorder="1" applyAlignment="1"/>
    <xf numFmtId="0" fontId="34" fillId="0" borderId="0" xfId="0" applyFont="1" applyAlignment="1"/>
    <xf numFmtId="0" fontId="37" fillId="0" borderId="0" xfId="0" applyFont="1" applyAlignment="1">
      <alignment horizontal="left"/>
    </xf>
    <xf numFmtId="0" fontId="36" fillId="0" borderId="0" xfId="0" applyFont="1" applyAlignment="1"/>
    <xf numFmtId="5" fontId="37" fillId="0" borderId="0" xfId="0" applyNumberFormat="1" applyFont="1" applyAlignment="1"/>
    <xf numFmtId="169" fontId="38" fillId="0" borderId="0" xfId="0" applyNumberFormat="1" applyFont="1" applyAlignment="1">
      <alignment horizontal="right"/>
    </xf>
    <xf numFmtId="167" fontId="35" fillId="0" borderId="0" xfId="0" applyNumberFormat="1" applyFont="1" applyAlignment="1"/>
    <xf numFmtId="168" fontId="40" fillId="0" borderId="0" xfId="6" applyNumberFormat="1" applyFont="1" applyFill="1" applyBorder="1" applyAlignment="1"/>
    <xf numFmtId="169" fontId="38" fillId="0" borderId="0" xfId="6" applyNumberFormat="1" applyFont="1" applyFill="1" applyAlignment="1">
      <alignment horizontal="right"/>
    </xf>
    <xf numFmtId="168" fontId="0" fillId="0" borderId="0" xfId="6" applyNumberFormat="1" applyFont="1" applyFill="1" applyAlignment="1"/>
    <xf numFmtId="9" fontId="41" fillId="0" borderId="0" xfId="0" applyNumberFormat="1" applyFont="1" applyAlignment="1"/>
    <xf numFmtId="167" fontId="38" fillId="0" borderId="0" xfId="0" applyNumberFormat="1" applyFont="1" applyAlignment="1"/>
    <xf numFmtId="170" fontId="38" fillId="0" borderId="0" xfId="17" applyNumberFormat="1" applyFont="1" applyFill="1"/>
    <xf numFmtId="171" fontId="36" fillId="0" borderId="0" xfId="0" applyNumberFormat="1" applyFont="1" applyAlignment="1"/>
    <xf numFmtId="169" fontId="38" fillId="0" borderId="0" xfId="0" applyNumberFormat="1" applyFont="1" applyAlignment="1"/>
    <xf numFmtId="169" fontId="37" fillId="0" borderId="0" xfId="0" applyNumberFormat="1" applyFont="1" applyAlignment="1"/>
    <xf numFmtId="0" fontId="39" fillId="0" borderId="0" xfId="0" applyFont="1" applyAlignment="1"/>
    <xf numFmtId="2" fontId="38" fillId="0" borderId="0" xfId="0" applyNumberFormat="1" applyFont="1" applyAlignment="1"/>
    <xf numFmtId="173" fontId="38" fillId="0" borderId="0" xfId="19" applyNumberFormat="1" applyFont="1" applyFill="1" applyBorder="1"/>
    <xf numFmtId="171" fontId="36" fillId="0" borderId="0" xfId="0" applyNumberFormat="1" applyFont="1" applyAlignment="1">
      <alignment horizontal="right"/>
    </xf>
    <xf numFmtId="167" fontId="36" fillId="0" borderId="0" xfId="0" applyNumberFormat="1" applyFont="1" applyAlignment="1">
      <alignment horizontal="right"/>
    </xf>
    <xf numFmtId="37" fontId="38" fillId="0" borderId="0" xfId="19" applyNumberFormat="1" applyFont="1" applyFill="1" applyBorder="1"/>
    <xf numFmtId="168" fontId="42" fillId="0" borderId="0" xfId="0" applyNumberFormat="1" applyFont="1" applyAlignment="1"/>
    <xf numFmtId="168" fontId="34" fillId="0" borderId="0" xfId="0" applyNumberFormat="1" applyFont="1" applyAlignment="1"/>
    <xf numFmtId="0" fontId="43" fillId="0" borderId="0" xfId="0" applyFont="1" applyAlignment="1"/>
    <xf numFmtId="167" fontId="0" fillId="0" borderId="0" xfId="0" applyNumberFormat="1" applyAlignment="1"/>
    <xf numFmtId="168" fontId="0" fillId="0" borderId="0" xfId="0" applyNumberFormat="1" applyAlignment="1"/>
    <xf numFmtId="168" fontId="44" fillId="0" borderId="0" xfId="0" applyNumberFormat="1" applyFont="1" applyAlignment="1"/>
    <xf numFmtId="168" fontId="36" fillId="0" borderId="0" xfId="6" applyNumberFormat="1" applyFont="1" applyFill="1" applyAlignment="1"/>
    <xf numFmtId="0" fontId="37" fillId="0" borderId="0" xfId="0" applyFont="1" applyAlignment="1" applyProtection="1">
      <alignment horizontal="center" vertical="center"/>
      <protection locked="0"/>
    </xf>
    <xf numFmtId="0" fontId="37" fillId="0" borderId="0" xfId="0" applyFont="1" applyAlignment="1" applyProtection="1">
      <alignment vertical="center"/>
      <protection locked="0"/>
    </xf>
    <xf numFmtId="0" fontId="38" fillId="0" borderId="0" xfId="0" applyFont="1" applyAlignment="1" applyProtection="1">
      <protection locked="0"/>
    </xf>
    <xf numFmtId="166" fontId="38" fillId="0" borderId="0" xfId="6" applyFont="1" applyAlignment="1" applyProtection="1">
      <protection locked="0"/>
    </xf>
    <xf numFmtId="0" fontId="37" fillId="0" borderId="0" xfId="0" applyFont="1" applyAlignment="1" applyProtection="1">
      <alignment horizontal="center" vertical="center" wrapText="1"/>
      <protection locked="0"/>
    </xf>
    <xf numFmtId="0" fontId="38" fillId="0" borderId="0" xfId="0" applyFont="1" applyAlignment="1" applyProtection="1">
      <alignment horizontal="center" vertical="center"/>
      <protection locked="0"/>
    </xf>
    <xf numFmtId="166" fontId="36" fillId="0" borderId="0" xfId="6" applyFont="1" applyFill="1" applyBorder="1" applyAlignment="1" applyProtection="1">
      <alignment horizontal="center"/>
      <protection locked="0"/>
    </xf>
    <xf numFmtId="0" fontId="47" fillId="0" borderId="0" xfId="0" applyFont="1" applyAlignment="1" applyProtection="1">
      <alignment vertical="center"/>
      <protection locked="0"/>
    </xf>
    <xf numFmtId="0" fontId="37" fillId="10" borderId="43" xfId="0" applyFont="1" applyFill="1" applyBorder="1" applyAlignment="1" applyProtection="1">
      <alignment horizontal="center" vertical="center" wrapText="1"/>
      <protection locked="0"/>
    </xf>
    <xf numFmtId="0" fontId="37" fillId="10" borderId="43" xfId="0" applyFont="1" applyFill="1" applyBorder="1" applyAlignment="1" applyProtection="1">
      <alignment horizontal="center" vertical="center"/>
      <protection locked="0"/>
    </xf>
    <xf numFmtId="0" fontId="37" fillId="0" borderId="0" xfId="0" applyFont="1" applyAlignment="1" applyProtection="1">
      <alignment horizontal="left" vertical="center" indent="1"/>
      <protection locked="0"/>
    </xf>
    <xf numFmtId="0" fontId="38" fillId="0" borderId="0" xfId="0" applyFont="1" applyAlignment="1" applyProtection="1">
      <alignment horizontal="left" vertical="center" indent="1"/>
      <protection locked="0"/>
    </xf>
    <xf numFmtId="166" fontId="36" fillId="0" borderId="0" xfId="6" applyFont="1" applyBorder="1" applyAlignment="1" applyProtection="1">
      <alignment horizontal="center"/>
      <protection locked="0"/>
    </xf>
    <xf numFmtId="49" fontId="37" fillId="0" borderId="5" xfId="0" applyNumberFormat="1" applyFont="1" applyBorder="1" applyAlignment="1" applyProtection="1">
      <alignment horizontal="right" vertical="center"/>
      <protection locked="0"/>
    </xf>
    <xf numFmtId="0" fontId="37" fillId="0" borderId="5" xfId="0" applyFont="1" applyBorder="1" applyAlignment="1" applyProtection="1">
      <alignment horizontal="left" vertical="center" indent="1"/>
      <protection locked="0"/>
    </xf>
    <xf numFmtId="0" fontId="38" fillId="0" borderId="0" xfId="0" applyFont="1" applyAlignment="1" applyProtection="1">
      <alignment vertical="center"/>
      <protection locked="0"/>
    </xf>
    <xf numFmtId="168" fontId="38" fillId="0" borderId="5" xfId="6" applyNumberFormat="1" applyFont="1" applyBorder="1" applyProtection="1">
      <alignment horizontal="right" vertical="center"/>
      <protection locked="0"/>
    </xf>
    <xf numFmtId="168" fontId="38" fillId="0" borderId="0" xfId="0" applyNumberFormat="1" applyFont="1" applyAlignment="1" applyProtection="1">
      <alignment vertical="center"/>
      <protection locked="0"/>
    </xf>
    <xf numFmtId="0" fontId="48" fillId="0" borderId="0" xfId="0" applyFont="1" applyAlignment="1" applyProtection="1">
      <alignment horizontal="left" vertical="center" indent="1"/>
      <protection locked="0"/>
    </xf>
    <xf numFmtId="49" fontId="38" fillId="0" borderId="5" xfId="0" applyNumberFormat="1" applyFont="1" applyBorder="1" applyAlignment="1" applyProtection="1">
      <alignment horizontal="right" vertical="center"/>
      <protection locked="0"/>
    </xf>
    <xf numFmtId="0" fontId="38" fillId="0" borderId="5" xfId="0" applyFont="1" applyBorder="1" applyAlignment="1" applyProtection="1">
      <alignment horizontal="left" vertical="center" indent="1"/>
      <protection locked="0"/>
    </xf>
    <xf numFmtId="168" fontId="38" fillId="14" borderId="5" xfId="6" applyNumberFormat="1" applyFont="1" applyFill="1" applyBorder="1" applyProtection="1">
      <alignment horizontal="right" vertical="center"/>
    </xf>
    <xf numFmtId="168" fontId="38" fillId="0" borderId="5" xfId="6" applyNumberFormat="1" applyFont="1" applyBorder="1" applyProtection="1">
      <alignment horizontal="right" vertical="center"/>
    </xf>
    <xf numFmtId="168" fontId="0" fillId="0" borderId="0" xfId="6" applyNumberFormat="1" applyFont="1" applyBorder="1" applyAlignment="1" applyProtection="1">
      <alignment horizontal="center"/>
    </xf>
    <xf numFmtId="168" fontId="38" fillId="0" borderId="5" xfId="6" applyNumberFormat="1" applyFont="1" applyFill="1" applyBorder="1" applyProtection="1">
      <alignment horizontal="right" vertical="center"/>
      <protection locked="0"/>
    </xf>
    <xf numFmtId="0" fontId="48" fillId="0" borderId="0" xfId="0" applyFont="1" applyAlignment="1" applyProtection="1">
      <alignment vertical="center"/>
      <protection locked="0"/>
    </xf>
    <xf numFmtId="0" fontId="0" fillId="0" borderId="4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168" fontId="38" fillId="15" borderId="5" xfId="6" applyNumberFormat="1" applyFont="1" applyFill="1" applyBorder="1" applyProtection="1">
      <alignment horizontal="right" vertical="center"/>
      <protection locked="0"/>
    </xf>
    <xf numFmtId="168" fontId="0" fillId="0" borderId="0" xfId="6" applyNumberFormat="1" applyFont="1" applyBorder="1" applyAlignment="1" applyProtection="1">
      <alignment horizontal="center" vertical="center"/>
    </xf>
    <xf numFmtId="0" fontId="37" fillId="9" borderId="0" xfId="0" applyFont="1" applyFill="1" applyAlignment="1" applyProtection="1">
      <alignment vertical="center"/>
      <protection locked="0"/>
    </xf>
    <xf numFmtId="0" fontId="38" fillId="9" borderId="5" xfId="0" applyFont="1" applyFill="1" applyBorder="1" applyAlignment="1" applyProtection="1">
      <alignment horizontal="left" vertical="center" indent="1"/>
      <protection locked="0"/>
    </xf>
    <xf numFmtId="0" fontId="38" fillId="9" borderId="0" xfId="0" applyFont="1" applyFill="1" applyAlignment="1" applyProtection="1">
      <alignment vertical="center"/>
      <protection locked="0"/>
    </xf>
    <xf numFmtId="49" fontId="38" fillId="9" borderId="5" xfId="0" applyNumberFormat="1" applyFont="1" applyFill="1" applyBorder="1" applyAlignment="1" applyProtection="1">
      <alignment horizontal="right" vertical="center"/>
      <protection locked="0"/>
    </xf>
    <xf numFmtId="168" fontId="38" fillId="9" borderId="5" xfId="6" applyNumberFormat="1" applyFont="1" applyFill="1" applyBorder="1" applyProtection="1">
      <alignment horizontal="right" vertical="center"/>
      <protection locked="0"/>
    </xf>
    <xf numFmtId="0" fontId="37" fillId="9" borderId="5" xfId="0" applyFont="1" applyFill="1" applyBorder="1" applyAlignment="1" applyProtection="1">
      <alignment horizontal="left" vertical="center" indent="1"/>
      <protection locked="0"/>
    </xf>
    <xf numFmtId="174" fontId="38" fillId="9" borderId="5" xfId="0" applyNumberFormat="1" applyFont="1" applyFill="1" applyBorder="1" applyAlignment="1" applyProtection="1">
      <alignment horizontal="right" vertical="center"/>
      <protection locked="0"/>
    </xf>
    <xf numFmtId="168" fontId="38" fillId="9" borderId="5" xfId="6" applyNumberFormat="1" applyFont="1" applyFill="1" applyBorder="1" applyAlignment="1" applyProtection="1">
      <alignment vertical="center"/>
      <protection locked="0"/>
    </xf>
    <xf numFmtId="168" fontId="38" fillId="0" borderId="5" xfId="6" applyNumberFormat="1" applyFont="1" applyFill="1" applyBorder="1" applyAlignment="1" applyProtection="1">
      <alignment vertical="center"/>
      <protection locked="0"/>
    </xf>
    <xf numFmtId="174" fontId="38" fillId="0" borderId="5" xfId="0" applyNumberFormat="1" applyFont="1" applyBorder="1" applyAlignment="1" applyProtection="1">
      <alignment horizontal="right" vertical="center"/>
      <protection locked="0"/>
    </xf>
    <xf numFmtId="168" fontId="38" fillId="0" borderId="5" xfId="6" applyNumberFormat="1" applyFont="1" applyBorder="1" applyAlignment="1" applyProtection="1">
      <alignment vertical="center"/>
      <protection locked="0"/>
    </xf>
    <xf numFmtId="168" fontId="38" fillId="14" borderId="5" xfId="6" applyNumberFormat="1" applyFont="1" applyFill="1" applyBorder="1" applyAlignment="1" applyProtection="1">
      <alignment vertical="center"/>
    </xf>
    <xf numFmtId="0" fontId="38" fillId="0" borderId="3" xfId="0" applyFont="1" applyBorder="1" applyAlignment="1"/>
    <xf numFmtId="168" fontId="38" fillId="15" borderId="5" xfId="6" applyNumberFormat="1" applyFont="1" applyFill="1" applyBorder="1" applyAlignment="1" applyProtection="1">
      <alignment vertical="center"/>
      <protection locked="0"/>
    </xf>
    <xf numFmtId="174" fontId="38" fillId="0" borderId="5" xfId="0" applyNumberFormat="1" applyFont="1" applyBorder="1" applyAlignment="1" applyProtection="1">
      <alignment horizontal="right" vertical="center" wrapText="1"/>
      <protection locked="0"/>
    </xf>
    <xf numFmtId="0" fontId="38" fillId="14" borderId="0" xfId="0" applyFont="1" applyFill="1" applyAlignment="1" applyProtection="1">
      <protection locked="0"/>
    </xf>
    <xf numFmtId="0" fontId="38" fillId="15" borderId="0" xfId="0" applyFont="1" applyFill="1" applyAlignment="1" applyProtection="1">
      <protection locked="0"/>
    </xf>
    <xf numFmtId="174" fontId="38" fillId="0" borderId="0" xfId="0" applyNumberFormat="1" applyFont="1" applyAlignment="1" applyProtection="1">
      <alignment horizontal="right"/>
      <protection locked="0"/>
    </xf>
    <xf numFmtId="0" fontId="38" fillId="0" borderId="0" xfId="0" applyFont="1" applyAlignment="1" applyProtection="1">
      <alignment horizontal="left" vertical="center"/>
      <protection locked="0"/>
    </xf>
    <xf numFmtId="168" fontId="38" fillId="0" borderId="0" xfId="6" applyNumberFormat="1" applyFont="1" applyAlignment="1" applyProtection="1">
      <alignment horizontal="right"/>
      <protection locked="0"/>
    </xf>
    <xf numFmtId="168" fontId="38" fillId="0" borderId="0" xfId="0" applyNumberFormat="1" applyFont="1" applyAlignment="1" applyProtection="1">
      <protection locked="0"/>
    </xf>
    <xf numFmtId="168" fontId="38" fillId="0" borderId="0" xfId="6" applyNumberFormat="1" applyFont="1" applyAlignment="1" applyProtection="1">
      <alignment horizontal="right"/>
    </xf>
    <xf numFmtId="168" fontId="37" fillId="0" borderId="43" xfId="6" applyNumberFormat="1" applyFont="1" applyBorder="1" applyProtection="1">
      <alignment horizontal="right" vertical="center"/>
      <protection locked="0"/>
    </xf>
    <xf numFmtId="168" fontId="37" fillId="0" borderId="43" xfId="6" applyNumberFormat="1" applyFont="1" applyBorder="1" applyProtection="1">
      <alignment horizontal="right" vertical="center"/>
    </xf>
    <xf numFmtId="168" fontId="38" fillId="0" borderId="0" xfId="0" applyNumberFormat="1" applyFont="1" applyAlignment="1"/>
    <xf numFmtId="0" fontId="36" fillId="10" borderId="43" xfId="0" applyFont="1" applyFill="1" applyBorder="1" applyAlignment="1" applyProtection="1">
      <alignment horizontal="center" vertical="center" wrapText="1"/>
      <protection locked="0"/>
    </xf>
    <xf numFmtId="166" fontId="38" fillId="0" borderId="0" xfId="6" applyFont="1" applyFill="1" applyBorder="1" applyAlignment="1" applyProtection="1">
      <protection locked="0"/>
    </xf>
    <xf numFmtId="168" fontId="38" fillId="0" borderId="5" xfId="6" applyNumberFormat="1" applyFont="1" applyFill="1" applyBorder="1" applyAlignment="1" applyProtection="1">
      <alignment horizontal="center" vertical="center"/>
      <protection locked="0"/>
    </xf>
    <xf numFmtId="168" fontId="38" fillId="0" borderId="0" xfId="0" applyNumberFormat="1" applyFont="1" applyAlignment="1" applyProtection="1">
      <alignment horizontal="center" vertical="center"/>
      <protection locked="0"/>
    </xf>
    <xf numFmtId="168" fontId="38" fillId="0" borderId="5" xfId="6" applyNumberFormat="1" applyFont="1" applyBorder="1" applyAlignment="1" applyProtection="1">
      <alignment horizontal="center" vertical="center"/>
      <protection locked="0"/>
    </xf>
    <xf numFmtId="168" fontId="0" fillId="0" borderId="53" xfId="6" applyNumberFormat="1" applyFont="1" applyBorder="1" applyAlignment="1" applyProtection="1">
      <alignment horizontal="center"/>
    </xf>
    <xf numFmtId="174" fontId="38" fillId="0" borderId="5" xfId="0" applyNumberFormat="1" applyFont="1" applyBorder="1" applyAlignment="1" applyProtection="1">
      <alignment horizontal="center" vertical="center"/>
      <protection locked="0"/>
    </xf>
    <xf numFmtId="174" fontId="38" fillId="0" borderId="0" xfId="0" applyNumberFormat="1" applyFont="1" applyAlignment="1" applyProtection="1">
      <alignment horizontal="right" vertical="center"/>
      <protection locked="0"/>
    </xf>
    <xf numFmtId="168" fontId="38" fillId="0" borderId="0" xfId="6" applyNumberFormat="1" applyFont="1" applyAlignment="1" applyProtection="1">
      <alignment vertical="center"/>
      <protection locked="0"/>
    </xf>
    <xf numFmtId="168" fontId="38" fillId="0" borderId="0" xfId="6" applyNumberFormat="1" applyFont="1" applyFill="1" applyBorder="1" applyAlignment="1" applyProtection="1">
      <alignment vertical="center"/>
      <protection locked="0"/>
    </xf>
    <xf numFmtId="166" fontId="38" fillId="0" borderId="0" xfId="6" applyFont="1" applyAlignment="1" applyProtection="1"/>
    <xf numFmtId="168" fontId="37" fillId="0" borderId="43" xfId="6" applyNumberFormat="1" applyFont="1" applyFill="1" applyBorder="1" applyAlignment="1" applyProtection="1">
      <alignment vertical="center"/>
      <protection locked="0"/>
    </xf>
    <xf numFmtId="168" fontId="37" fillId="0" borderId="43" xfId="6" applyNumberFormat="1" applyFont="1" applyFill="1" applyBorder="1" applyAlignment="1" applyProtection="1">
      <alignment vertical="center"/>
    </xf>
    <xf numFmtId="166" fontId="37" fillId="0" borderId="0" xfId="6" applyFont="1" applyFill="1" applyBorder="1" applyAlignment="1" applyProtection="1">
      <alignment vertical="center"/>
      <protection locked="0"/>
    </xf>
    <xf numFmtId="168" fontId="37" fillId="0" borderId="57" xfId="6" applyNumberFormat="1" applyFont="1" applyFill="1" applyBorder="1" applyProtection="1">
      <alignment horizontal="right" vertical="center"/>
      <protection locked="0"/>
    </xf>
    <xf numFmtId="168" fontId="37" fillId="17" borderId="58" xfId="6" applyNumberFormat="1" applyFont="1" applyFill="1" applyBorder="1" applyProtection="1">
      <alignment horizontal="right" vertical="center"/>
    </xf>
    <xf numFmtId="168" fontId="37" fillId="18" borderId="58" xfId="6" applyNumberFormat="1" applyFont="1" applyFill="1" applyBorder="1" applyProtection="1">
      <alignment horizontal="right" vertical="center"/>
    </xf>
    <xf numFmtId="168" fontId="37" fillId="19" borderId="58" xfId="6" applyNumberFormat="1" applyFont="1" applyFill="1" applyBorder="1" applyProtection="1">
      <alignment horizontal="right" vertical="center"/>
    </xf>
    <xf numFmtId="0" fontId="38" fillId="17" borderId="0" xfId="0" applyFont="1" applyFill="1" applyAlignment="1"/>
    <xf numFmtId="0" fontId="38" fillId="18" borderId="0" xfId="0" applyFont="1" applyFill="1" applyAlignment="1"/>
    <xf numFmtId="0" fontId="38" fillId="19" borderId="0" xfId="0" applyFont="1" applyFill="1" applyAlignment="1"/>
    <xf numFmtId="168" fontId="38" fillId="0" borderId="0" xfId="6" applyNumberFormat="1" applyFont="1" applyAlignment="1" applyProtection="1"/>
    <xf numFmtId="0" fontId="38" fillId="20" borderId="0" xfId="0" applyFont="1" applyFill="1" applyAlignment="1" applyProtection="1">
      <protection locked="0"/>
    </xf>
    <xf numFmtId="168" fontId="38" fillId="0" borderId="0" xfId="6" applyNumberFormat="1" applyFont="1" applyAlignment="1" applyProtection="1">
      <protection locked="0"/>
    </xf>
    <xf numFmtId="168" fontId="37" fillId="0" borderId="0" xfId="0" applyNumberFormat="1" applyFont="1" applyAlignment="1" applyProtection="1">
      <alignment horizontal="center" vertical="center"/>
      <protection locked="0"/>
    </xf>
    <xf numFmtId="168" fontId="38" fillId="0" borderId="0" xfId="6" applyNumberFormat="1" applyFont="1" applyFill="1" applyBorder="1" applyAlignment="1" applyProtection="1">
      <protection locked="0"/>
    </xf>
    <xf numFmtId="0" fontId="37" fillId="0" borderId="0" xfId="0" applyFont="1" applyAlignment="1" applyProtection="1">
      <alignment horizontal="left" vertical="center"/>
      <protection locked="0"/>
    </xf>
    <xf numFmtId="168" fontId="38" fillId="0" borderId="0" xfId="6" applyNumberFormat="1" applyFont="1" applyFill="1" applyBorder="1" applyProtection="1">
      <alignment horizontal="right" vertical="center"/>
      <protection locked="0"/>
    </xf>
    <xf numFmtId="0" fontId="38" fillId="0" borderId="5" xfId="0" applyFont="1" applyBorder="1" applyAlignment="1" applyProtection="1">
      <alignment horizontal="right" vertical="center"/>
      <protection locked="0"/>
    </xf>
    <xf numFmtId="0" fontId="38" fillId="0" borderId="5" xfId="0" applyFont="1" applyBorder="1" applyAlignment="1" applyProtection="1">
      <alignment horizontal="left" vertical="center"/>
      <protection locked="0"/>
    </xf>
    <xf numFmtId="168" fontId="38" fillId="0" borderId="5" xfId="6" applyNumberFormat="1" applyFont="1" applyBorder="1" applyAlignment="1" applyProtection="1">
      <protection locked="0"/>
    </xf>
    <xf numFmtId="0" fontId="38" fillId="0" borderId="0" xfId="0" applyFont="1" applyAlignment="1" applyProtection="1">
      <alignment horizontal="right" vertical="center"/>
      <protection locked="0"/>
    </xf>
    <xf numFmtId="168" fontId="37" fillId="0" borderId="0" xfId="6" applyNumberFormat="1" applyFont="1" applyFill="1" applyBorder="1" applyAlignment="1" applyProtection="1">
      <alignment horizontal="center" vertical="center"/>
      <protection locked="0"/>
    </xf>
    <xf numFmtId="166" fontId="38" fillId="9" borderId="0" xfId="6" applyFont="1" applyFill="1" applyAlignment="1" applyProtection="1">
      <protection locked="0"/>
    </xf>
    <xf numFmtId="0" fontId="38" fillId="9" borderId="0" xfId="0" applyFont="1" applyFill="1" applyAlignment="1" applyProtection="1">
      <protection locked="0"/>
    </xf>
    <xf numFmtId="168" fontId="37" fillId="20" borderId="43" xfId="6" applyNumberFormat="1" applyFont="1" applyFill="1" applyBorder="1" applyAlignment="1" applyProtection="1">
      <alignment horizontal="center" vertical="center"/>
      <protection locked="0"/>
    </xf>
    <xf numFmtId="0" fontId="38" fillId="0" borderId="59" xfId="0" applyFont="1" applyBorder="1" applyAlignment="1" applyProtection="1">
      <protection locked="0"/>
    </xf>
    <xf numFmtId="166" fontId="38" fillId="0" borderId="0" xfId="6" applyFont="1" applyBorder="1" applyAlignment="1" applyProtection="1">
      <alignment horizontal="center"/>
      <protection locked="0"/>
    </xf>
    <xf numFmtId="0" fontId="51" fillId="0" borderId="0" xfId="0" applyFont="1" applyAlignment="1" applyProtection="1">
      <alignment horizontal="center"/>
      <protection locked="0"/>
    </xf>
    <xf numFmtId="0" fontId="38" fillId="0" borderId="0" xfId="0" applyFont="1" applyAlignment="1" applyProtection="1">
      <alignment horizontal="center"/>
      <protection locked="0"/>
    </xf>
    <xf numFmtId="166" fontId="38" fillId="0" borderId="7" xfId="6" applyFont="1" applyBorder="1" applyAlignment="1" applyProtection="1">
      <alignment horizontal="center"/>
      <protection locked="0"/>
    </xf>
    <xf numFmtId="168" fontId="38" fillId="0" borderId="0" xfId="6" applyNumberFormat="1" applyFont="1" applyFill="1" applyBorder="1" applyAlignment="1">
      <alignment horizontal="left"/>
    </xf>
    <xf numFmtId="0" fontId="37" fillId="0" borderId="0" xfId="0" applyFont="1" applyAlignment="1">
      <alignment horizontal="center"/>
    </xf>
    <xf numFmtId="0" fontId="36" fillId="0" borderId="0" xfId="0" applyFont="1" applyAlignment="1">
      <alignment horizontal="center" vertical="center" wrapText="1"/>
    </xf>
    <xf numFmtId="0" fontId="35" fillId="0" borderId="0" xfId="0" applyFont="1" applyAlignment="1">
      <alignment horizontal="center" vertical="center" wrapText="1"/>
    </xf>
    <xf numFmtId="0" fontId="0" fillId="0" borderId="0" xfId="0" applyAlignment="1">
      <alignment horizontal="center" vertical="center" wrapText="1"/>
    </xf>
    <xf numFmtId="0" fontId="37" fillId="0" borderId="0" xfId="0" applyFont="1" applyAlignment="1"/>
    <xf numFmtId="0" fontId="34" fillId="0" borderId="33" xfId="0" applyFont="1" applyBorder="1" applyAlignment="1"/>
    <xf numFmtId="0" fontId="34" fillId="0" borderId="34" xfId="0" applyFont="1" applyBorder="1" applyAlignment="1"/>
    <xf numFmtId="0" fontId="34" fillId="0" borderId="35" xfId="0" applyFont="1" applyBorder="1" applyAlignment="1"/>
    <xf numFmtId="0" fontId="34" fillId="0" borderId="25" xfId="0" applyFont="1" applyBorder="1" applyAlignment="1">
      <alignment horizontal="center" vertical="center" wrapText="1"/>
    </xf>
    <xf numFmtId="0" fontId="0" fillId="0" borderId="26" xfId="0" applyBorder="1" applyAlignment="1"/>
    <xf numFmtId="0" fontId="0" fillId="0" borderId="27" xfId="0" applyBorder="1" applyAlignment="1"/>
    <xf numFmtId="0" fontId="34" fillId="0" borderId="28" xfId="0" applyFont="1" applyBorder="1" applyAlignment="1">
      <alignment horizontal="center" vertical="center" wrapText="1"/>
    </xf>
    <xf numFmtId="0" fontId="0" fillId="0" borderId="0" xfId="0" applyAlignment="1"/>
    <xf numFmtId="0" fontId="0" fillId="0" borderId="29" xfId="0" applyBorder="1" applyAlignment="1"/>
    <xf numFmtId="0" fontId="0" fillId="0" borderId="28" xfId="0" applyBorder="1" applyAlignment="1"/>
    <xf numFmtId="0" fontId="0" fillId="0" borderId="30" xfId="0" applyBorder="1" applyAlignment="1"/>
    <xf numFmtId="0" fontId="0" fillId="0" borderId="31" xfId="0" applyBorder="1" applyAlignment="1"/>
    <xf numFmtId="0" fontId="0" fillId="0" borderId="32" xfId="0" applyBorder="1" applyAlignment="1"/>
    <xf numFmtId="0" fontId="38" fillId="0" borderId="44" xfId="0" applyFont="1" applyBorder="1" applyAlignment="1" applyProtection="1">
      <alignment horizontal="center" vertical="center" wrapText="1"/>
      <protection locked="0"/>
    </xf>
    <xf numFmtId="0" fontId="38" fillId="0" borderId="45" xfId="0" applyFont="1" applyBorder="1" applyAlignment="1" applyProtection="1">
      <alignment horizontal="center" vertical="center" wrapText="1"/>
      <protection locked="0"/>
    </xf>
    <xf numFmtId="0" fontId="38" fillId="0" borderId="46" xfId="0" applyFont="1" applyBorder="1" applyAlignment="1" applyProtection="1">
      <alignment horizontal="center" vertical="center" wrapText="1"/>
      <protection locked="0"/>
    </xf>
    <xf numFmtId="0" fontId="38" fillId="0" borderId="47" xfId="0" applyFont="1"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46" fillId="0" borderId="14" xfId="0" applyFont="1" applyBorder="1" applyAlignment="1" applyProtection="1">
      <alignment horizontal="center" vertical="center" wrapText="1"/>
      <protection locked="0"/>
    </xf>
    <xf numFmtId="0" fontId="46" fillId="0" borderId="36" xfId="0" applyFont="1" applyBorder="1" applyAlignment="1" applyProtection="1">
      <alignment horizontal="center" vertical="center" wrapText="1"/>
      <protection locked="0"/>
    </xf>
    <xf numFmtId="0" fontId="46" fillId="0" borderId="37" xfId="0" applyFont="1" applyBorder="1" applyAlignment="1" applyProtection="1">
      <alignment horizontal="center" vertical="center" wrapText="1"/>
      <protection locked="0"/>
    </xf>
    <xf numFmtId="0" fontId="46" fillId="0" borderId="38" xfId="0" applyFont="1" applyBorder="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0" fontId="46" fillId="0" borderId="39" xfId="0" applyFont="1" applyBorder="1" applyAlignment="1" applyProtection="1">
      <alignment horizontal="center" vertical="center" wrapText="1"/>
      <protection locked="0"/>
    </xf>
    <xf numFmtId="0" fontId="46" fillId="0" borderId="40" xfId="0" applyFont="1" applyBorder="1" applyAlignment="1" applyProtection="1">
      <alignment horizontal="center" vertical="center" wrapText="1"/>
      <protection locked="0"/>
    </xf>
    <xf numFmtId="0" fontId="46" fillId="0" borderId="41" xfId="0" applyFont="1" applyBorder="1" applyAlignment="1" applyProtection="1">
      <alignment horizontal="center" vertical="center" wrapText="1"/>
      <protection locked="0"/>
    </xf>
    <xf numFmtId="0" fontId="46" fillId="0" borderId="42"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7" fillId="10" borderId="33" xfId="0" applyFont="1" applyFill="1" applyBorder="1" applyAlignment="1" applyProtection="1">
      <alignment horizontal="center" vertical="center"/>
      <protection locked="0"/>
    </xf>
    <xf numFmtId="0" fontId="37" fillId="10" borderId="34" xfId="0" applyFont="1" applyFill="1" applyBorder="1" applyAlignment="1" applyProtection="1">
      <alignment horizontal="center" vertical="center"/>
      <protection locked="0"/>
    </xf>
    <xf numFmtId="0" fontId="37" fillId="10" borderId="35" xfId="0" applyFont="1" applyFill="1" applyBorder="1" applyAlignment="1" applyProtection="1">
      <alignment horizontal="center" vertical="center"/>
      <protection locked="0"/>
    </xf>
    <xf numFmtId="0" fontId="38" fillId="0" borderId="44" xfId="0" applyFont="1" applyBorder="1" applyAlignment="1" applyProtection="1">
      <alignment horizontal="center" wrapText="1"/>
      <protection locked="0"/>
    </xf>
    <xf numFmtId="0" fontId="0" fillId="0" borderId="45" xfId="0" applyBorder="1" applyAlignment="1" applyProtection="1">
      <alignment horizontal="center" wrapText="1"/>
      <protection locked="0"/>
    </xf>
    <xf numFmtId="168" fontId="38" fillId="0" borderId="46" xfId="6" applyNumberFormat="1" applyFont="1" applyBorder="1" applyAlignment="1" applyProtection="1">
      <alignment horizontal="center"/>
    </xf>
    <xf numFmtId="168" fontId="0" fillId="0" borderId="47" xfId="6" applyNumberFormat="1" applyFont="1" applyBorder="1" applyAlignment="1" applyProtection="1">
      <alignment horizontal="center"/>
    </xf>
    <xf numFmtId="168" fontId="0" fillId="0" borderId="48" xfId="6" applyNumberFormat="1" applyFont="1" applyBorder="1" applyAlignment="1" applyProtection="1">
      <alignment horizontal="center"/>
    </xf>
    <xf numFmtId="168" fontId="0" fillId="0" borderId="49" xfId="6" applyNumberFormat="1" applyFont="1" applyBorder="1" applyAlignment="1" applyProtection="1">
      <alignment horizontal="center"/>
    </xf>
    <xf numFmtId="0" fontId="37" fillId="0" borderId="50" xfId="0" applyFont="1" applyBorder="1" applyAlignment="1" applyProtection="1">
      <alignment horizontal="center" vertical="center"/>
      <protection locked="0"/>
    </xf>
    <xf numFmtId="0" fontId="37" fillId="0" borderId="51" xfId="0" applyFont="1" applyBorder="1" applyAlignment="1" applyProtection="1">
      <alignment horizontal="center" vertical="center"/>
      <protection locked="0"/>
    </xf>
    <xf numFmtId="0" fontId="37" fillId="0" borderId="52" xfId="0" applyFont="1" applyBorder="1" applyAlignment="1" applyProtection="1">
      <alignment horizontal="center" vertical="center"/>
      <protection locked="0"/>
    </xf>
    <xf numFmtId="168" fontId="38" fillId="0" borderId="46" xfId="6" applyNumberFormat="1" applyFont="1" applyBorder="1" applyAlignment="1" applyProtection="1">
      <alignment horizontal="center" vertical="center"/>
    </xf>
    <xf numFmtId="168" fontId="0" fillId="0" borderId="47" xfId="6" applyNumberFormat="1" applyFont="1" applyBorder="1" applyAlignment="1" applyProtection="1">
      <alignment horizontal="center" vertical="center"/>
    </xf>
    <xf numFmtId="168" fontId="0" fillId="0" borderId="48" xfId="6" applyNumberFormat="1" applyFont="1" applyBorder="1" applyAlignment="1" applyProtection="1">
      <alignment horizontal="center" vertical="center"/>
    </xf>
    <xf numFmtId="168" fontId="0" fillId="0" borderId="49" xfId="6" applyNumberFormat="1" applyFont="1" applyBorder="1" applyAlignment="1" applyProtection="1">
      <alignment horizontal="center" vertical="center"/>
    </xf>
    <xf numFmtId="0" fontId="37" fillId="0" borderId="33" xfId="0" applyFont="1" applyBorder="1" applyAlignment="1" applyProtection="1">
      <alignment horizontal="center" vertical="center"/>
      <protection locked="0"/>
    </xf>
    <xf numFmtId="0" fontId="37" fillId="0" borderId="34" xfId="0" applyFont="1" applyBorder="1" applyAlignment="1" applyProtection="1">
      <alignment horizontal="center" vertical="center"/>
      <protection locked="0"/>
    </xf>
    <xf numFmtId="0" fontId="37" fillId="0" borderId="35" xfId="0" applyFont="1" applyBorder="1" applyAlignment="1" applyProtection="1">
      <alignment horizontal="center" vertical="center"/>
      <protection locked="0"/>
    </xf>
    <xf numFmtId="0" fontId="37" fillId="10" borderId="50" xfId="0" applyFont="1" applyFill="1" applyBorder="1" applyAlignment="1" applyProtection="1">
      <alignment horizontal="center" vertical="center"/>
      <protection locked="0"/>
    </xf>
    <xf numFmtId="0" fontId="37" fillId="10" borderId="51" xfId="0" applyFont="1" applyFill="1" applyBorder="1" applyAlignment="1" applyProtection="1">
      <alignment horizontal="center" vertical="center"/>
      <protection locked="0"/>
    </xf>
    <xf numFmtId="0" fontId="37" fillId="10" borderId="52" xfId="0" applyFont="1" applyFill="1" applyBorder="1" applyAlignment="1" applyProtection="1">
      <alignment horizontal="center" vertical="center"/>
      <protection locked="0"/>
    </xf>
    <xf numFmtId="0" fontId="38" fillId="0" borderId="44" xfId="0" applyFont="1" applyBorder="1" applyAlignment="1">
      <alignment horizontal="center" vertical="center" wrapText="1"/>
    </xf>
    <xf numFmtId="0" fontId="38" fillId="0" borderId="45" xfId="0" applyFont="1" applyBorder="1" applyAlignment="1">
      <alignment horizontal="center" vertical="center" wrapText="1"/>
    </xf>
    <xf numFmtId="0" fontId="38" fillId="0" borderId="46" xfId="0" applyFont="1" applyBorder="1" applyAlignment="1">
      <alignment horizontal="center" vertical="center" wrapText="1"/>
    </xf>
    <xf numFmtId="0" fontId="38" fillId="0" borderId="47" xfId="0" applyFont="1" applyBorder="1" applyAlignment="1">
      <alignment horizontal="center" vertical="center" wrapText="1"/>
    </xf>
    <xf numFmtId="168" fontId="38" fillId="0" borderId="46" xfId="6" applyNumberFormat="1" applyFont="1" applyBorder="1" applyAlignment="1" applyProtection="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vertical="center" wrapText="1"/>
    </xf>
    <xf numFmtId="0" fontId="0" fillId="0" borderId="45" xfId="0" applyBorder="1" applyAlignment="1">
      <alignment horizontal="center" vertical="center" wrapText="1"/>
    </xf>
    <xf numFmtId="168" fontId="38" fillId="0" borderId="46" xfId="6" applyNumberFormat="1" applyFont="1" applyFill="1" applyBorder="1" applyAlignment="1" applyProtection="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38" fillId="0" borderId="0" xfId="0" applyFont="1" applyAlignment="1">
      <alignment horizontal="center" vertical="center"/>
    </xf>
    <xf numFmtId="0" fontId="0" fillId="0" borderId="0" xfId="0" applyAlignment="1">
      <alignment horizontal="center" vertical="center"/>
    </xf>
    <xf numFmtId="0" fontId="49" fillId="16" borderId="54" xfId="0" applyFont="1" applyFill="1" applyBorder="1" applyAlignment="1" applyProtection="1">
      <alignment horizontal="center" vertical="center"/>
      <protection locked="0"/>
    </xf>
    <xf numFmtId="0" fontId="50" fillId="16" borderId="55" xfId="0" applyFont="1" applyFill="1" applyBorder="1" applyAlignment="1" applyProtection="1">
      <alignment horizontal="center" vertical="center"/>
      <protection locked="0"/>
    </xf>
    <xf numFmtId="0" fontId="50" fillId="16" borderId="56" xfId="0" applyFont="1" applyFill="1" applyBorder="1" applyAlignment="1" applyProtection="1">
      <alignment horizontal="center" vertical="center"/>
      <protection locked="0"/>
    </xf>
    <xf numFmtId="0" fontId="37" fillId="21" borderId="33" xfId="0"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30" fillId="0" borderId="21" xfId="4" applyFont="1" applyBorder="1" applyAlignment="1" applyProtection="1">
      <alignment horizontal="left" vertical="center" wrapText="1"/>
      <protection hidden="1"/>
    </xf>
    <xf numFmtId="0" fontId="30" fillId="0" borderId="22" xfId="4" applyFont="1" applyBorder="1" applyAlignment="1" applyProtection="1">
      <alignment horizontal="left" vertical="center" wrapText="1"/>
      <protection hidden="1"/>
    </xf>
    <xf numFmtId="0" fontId="30" fillId="0" borderId="23" xfId="4" applyFont="1" applyBorder="1" applyAlignment="1" applyProtection="1">
      <alignment horizontal="left" vertical="center" wrapText="1"/>
      <protection hidden="1"/>
    </xf>
    <xf numFmtId="0" fontId="17" fillId="0" borderId="0" xfId="2" applyFont="1" applyBorder="1" applyAlignment="1">
      <alignment horizontal="left" vertical="center"/>
    </xf>
    <xf numFmtId="0" fontId="28" fillId="12" borderId="12" xfId="12" applyFont="1" applyFill="1" applyBorder="1" applyAlignment="1" applyProtection="1">
      <alignment horizontal="left" vertical="top" wrapText="1"/>
      <protection hidden="1"/>
    </xf>
    <xf numFmtId="0" fontId="28" fillId="12" borderId="7" xfId="12" applyFont="1" applyFill="1" applyBorder="1" applyAlignment="1" applyProtection="1">
      <alignment horizontal="left" vertical="top" wrapText="1"/>
      <protection hidden="1"/>
    </xf>
    <xf numFmtId="0" fontId="28" fillId="12" borderId="6" xfId="12" applyFont="1" applyFill="1" applyBorder="1" applyAlignment="1" applyProtection="1">
      <alignment horizontal="left" vertical="top" wrapText="1"/>
      <protection hidden="1"/>
    </xf>
    <xf numFmtId="0" fontId="28" fillId="12" borderId="19" xfId="12" applyFont="1" applyFill="1" applyBorder="1" applyAlignment="1" applyProtection="1">
      <alignment horizontal="left" vertical="top" wrapText="1"/>
      <protection hidden="1"/>
    </xf>
    <xf numFmtId="0" fontId="12" fillId="11" borderId="0" xfId="8" applyFont="1" applyFill="1" applyAlignment="1">
      <alignment horizontal="left" vertical="center"/>
    </xf>
    <xf numFmtId="0" fontId="27" fillId="12" borderId="14" xfId="4" applyFont="1" applyFill="1" applyBorder="1" applyAlignment="1">
      <alignment horizontal="left" vertical="top" wrapText="1"/>
    </xf>
    <xf numFmtId="0" fontId="27" fillId="12" borderId="15" xfId="4" applyFont="1" applyFill="1" applyBorder="1" applyAlignment="1">
      <alignment horizontal="left" vertical="top" wrapText="1"/>
    </xf>
    <xf numFmtId="0" fontId="27" fillId="12" borderId="16" xfId="4" applyFont="1" applyFill="1" applyBorder="1" applyAlignment="1">
      <alignment horizontal="left" vertical="top" wrapText="1"/>
    </xf>
    <xf numFmtId="0" fontId="29" fillId="9" borderId="7" xfId="4" applyFont="1" applyFill="1" applyBorder="1" applyAlignment="1" applyProtection="1">
      <alignment horizontal="left" vertical="center" wrapText="1"/>
      <protection locked="0"/>
    </xf>
    <xf numFmtId="0" fontId="29" fillId="9" borderId="18" xfId="4" applyFont="1" applyFill="1" applyBorder="1" applyAlignment="1" applyProtection="1">
      <alignment horizontal="left" vertical="center" wrapText="1"/>
      <protection locked="0"/>
    </xf>
    <xf numFmtId="0" fontId="33" fillId="9" borderId="24" xfId="12" applyFont="1" applyFill="1" applyBorder="1" applyAlignment="1" applyProtection="1">
      <alignment horizontal="left" vertical="center" wrapText="1"/>
      <protection hidden="1"/>
    </xf>
    <xf numFmtId="0" fontId="33" fillId="9" borderId="6" xfId="12" applyFont="1" applyFill="1" applyBorder="1" applyAlignment="1" applyProtection="1">
      <alignment horizontal="left" vertical="center" wrapText="1"/>
      <protection hidden="1"/>
    </xf>
    <xf numFmtId="0" fontId="33" fillId="9" borderId="19" xfId="12" applyFont="1" applyFill="1" applyBorder="1" applyAlignment="1" applyProtection="1">
      <alignment horizontal="left" vertical="center" wrapText="1"/>
      <protection hidden="1"/>
    </xf>
  </cellXfs>
  <cellStyles count="20">
    <cellStyle name="20 % - Accent1" xfId="10" builtinId="30" customBuiltin="1"/>
    <cellStyle name="20 % - Accent3" xfId="15" builtinId="38"/>
    <cellStyle name="Entrée" xfId="3" builtinId="20" customBuiltin="1"/>
    <cellStyle name="Lien de navigation" xfId="14" xr:uid="{00000000-0005-0000-0000-00000B000000}"/>
    <cellStyle name="Lien hypertexte" xfId="12" builtinId="8" customBuiltin="1"/>
    <cellStyle name="Lien hypertexte visité" xfId="13" builtinId="9" customBuiltin="1"/>
    <cellStyle name="Milliers" xfId="17" builtinId="3"/>
    <cellStyle name="Monétaire" xfId="6" builtinId="4" customBuiltin="1"/>
    <cellStyle name="Monétaire [0]" xfId="7" builtinId="7" customBuiltin="1"/>
    <cellStyle name="Monétaire_budget ecole initial 07-08" xfId="19" xr:uid="{F36E210C-E1F9-4E68-B09D-8BBC60037FD9}"/>
    <cellStyle name="Navigation link" xfId="16" xr:uid="{FBCD39C8-32DE-44FC-B8CF-87B3C9143474}"/>
    <cellStyle name="Normal" xfId="0" builtinId="0" customBuiltin="1"/>
    <cellStyle name="Pourcentage" xfId="18" builtinId="5"/>
    <cellStyle name="Téléphone" xfId="11" xr:uid="{00000000-0005-0000-0000-00000D000000}"/>
    <cellStyle name="Titre" xfId="8" builtinId="15" customBuiltin="1"/>
    <cellStyle name="Titre 1" xfId="1" builtinId="16" customBuiltin="1"/>
    <cellStyle name="Titre 2" xfId="2" builtinId="17" customBuiltin="1"/>
    <cellStyle name="Titre 3" xfId="4" builtinId="18" customBuiltin="1"/>
    <cellStyle name="Titre 4" xfId="5" builtinId="19" customBuiltin="1"/>
    <cellStyle name="Total" xfId="9" builtinId="25" customBuiltin="1"/>
  </cellStyles>
  <dxfs count="9">
    <dxf>
      <numFmt numFmtId="166" formatCode="#,##0.00\ &quot;$&quot;"/>
    </dxf>
    <dxf>
      <fill>
        <patternFill patternType="none">
          <fgColor indexed="64"/>
          <bgColor auto="1"/>
        </patternFill>
      </fill>
    </dxf>
    <dxf>
      <font>
        <b val="0"/>
        <i val="0"/>
        <sz val="12"/>
        <color theme="5" tint="-0.24994659260841701"/>
        <name val="Arial Black"/>
        <scheme val="major"/>
      </font>
      <border diagonalUp="0" diagonalDown="0">
        <left/>
        <right/>
        <top/>
        <bottom style="medium">
          <color theme="4"/>
        </bottom>
        <vertical/>
        <horizontal/>
      </border>
    </dxf>
    <dxf>
      <font>
        <b val="0"/>
        <i val="0"/>
        <sz val="11"/>
        <color theme="0"/>
        <name val="Times New Roman"/>
        <scheme val="minor"/>
      </font>
      <border diagonalUp="0" diagonalDown="0">
        <left/>
        <right/>
        <top/>
        <bottom/>
        <vertical/>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4"/>
      </font>
      <border diagonalUp="0" diagonalDown="0">
        <left/>
        <right/>
        <top style="thin">
          <color theme="4"/>
        </top>
        <bottom style="thin">
          <color theme="4"/>
        </bottom>
        <vertical/>
        <horizontal style="thin">
          <color theme="4"/>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5" tint="-0.24994659260841701"/>
      </font>
      <border diagonalUp="0" diagonalDown="0">
        <left/>
        <right/>
        <top/>
        <bottom style="medium">
          <color theme="4"/>
        </bottom>
        <vertical/>
        <horizontal/>
      </border>
    </dxf>
    <dxf>
      <font>
        <b val="0"/>
        <i val="0"/>
        <color theme="4"/>
      </font>
      <fill>
        <patternFill patternType="none">
          <bgColor auto="1"/>
        </patternFill>
      </fill>
      <border diagonalUp="0" diagonalDown="0">
        <left/>
        <right/>
        <top style="thick">
          <color theme="4"/>
        </top>
        <bottom style="thin">
          <color theme="4"/>
        </bottom>
        <vertical/>
        <horizontal style="thin">
          <color theme="4"/>
        </horizontal>
      </border>
    </dxf>
  </dxfs>
  <tableStyles count="2" defaultTableStyle="TableStyleMedium2" defaultPivotStyle="PivotStyleLight16">
    <tableStyle name="Budget de construction de maison" pivot="0" count="5" xr9:uid="{360A6649-5BE9-4872-8B60-F967DB83D9DA}">
      <tableStyleElement type="wholeTable" dxfId="8"/>
      <tableStyleElement type="headerRow" dxfId="7"/>
      <tableStyleElement type="totalRow" dxfId="6"/>
      <tableStyleElement type="firstColumn" dxfId="5"/>
      <tableStyleElement type="lastColumn" dxfId="4"/>
    </tableStyle>
    <tableStyle name="Segment de budget de construction de maison" pivot="0" table="0" count="10" xr9:uid="{5F9B149E-9552-4147-9D8E-21942D9C6EF3}">
      <tableStyleElement type="wholeTable" dxfId="3"/>
      <tableStyleElement type="headerRow" dxfId="2"/>
    </tableStyle>
  </tableStyles>
  <colors>
    <mruColors>
      <color rgb="FF43AEFF"/>
    </mruColors>
  </colors>
  <extLst>
    <ext xmlns:x14="http://schemas.microsoft.com/office/spreadsheetml/2009/9/main" uri="{46F421CA-312F-682f-3DD2-61675219B42D}">
      <x14:dxfs count="8">
        <dxf>
          <font>
            <b/>
            <i val="0"/>
            <sz val="11"/>
            <color theme="0"/>
            <name val="Times New Roman"/>
            <scheme val="minor"/>
          </font>
          <fill>
            <patternFill>
              <bgColor theme="5" tint="-0.24994659260841701"/>
            </patternFill>
          </fill>
          <border diagonalUp="0" diagonalDown="0">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border>
        </dxf>
        <dxf>
          <font>
            <b/>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patternType="none">
              <bgColor auto="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fgColor theme="5" tint="0.79998168889431442"/>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patternType="solid">
              <fgColor rgb="FFDFDFDF"/>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vertical/>
            <horizontal/>
          </border>
        </dxf>
        <dxf>
          <font>
            <b val="0"/>
            <i val="0"/>
            <sz val="11"/>
            <color theme="5" tint="-0.24994659260841701"/>
            <name val="Times New Roman"/>
            <scheme val="minor"/>
          </font>
          <fill>
            <patternFill patternType="none">
              <fgColor indexed="64"/>
              <bgColor auto="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x14:dxfs>
    </ext>
    <ext xmlns:x14="http://schemas.microsoft.com/office/spreadsheetml/2009/9/main" uri="{EB79DEF2-80B8-43e5-95BD-54CBDDF9020C}">
      <x14:slicerStyles defaultSlicerStyle="SlicerStyleLight1">
        <x14:slicerStyle name="Segment de budget de construction de maison">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ser>
          <c:idx val="0"/>
          <c:order val="0"/>
          <c:spPr>
            <a:solidFill>
              <a:srgbClr val="002060"/>
            </a:solidFill>
            <a:effectLst/>
          </c:spPr>
          <c:dPt>
            <c:idx val="0"/>
            <c:bubble3D val="0"/>
            <c:spPr>
              <a:solidFill>
                <a:srgbClr val="FF0000"/>
              </a:solidFill>
              <a:ln>
                <a:noFill/>
              </a:ln>
              <a:effectLst/>
            </c:spPr>
            <c:extLst>
              <c:ext xmlns:c16="http://schemas.microsoft.com/office/drawing/2014/chart" uri="{C3380CC4-5D6E-409C-BE32-E72D297353CC}">
                <c16:uniqueId val="{00000001-4198-4055-8B29-9BACA5891A4D}"/>
              </c:ext>
            </c:extLst>
          </c:dPt>
          <c:dPt>
            <c:idx val="1"/>
            <c:bubble3D val="0"/>
            <c:spPr>
              <a:solidFill>
                <a:srgbClr val="92D050"/>
              </a:solidFill>
              <a:ln>
                <a:noFill/>
              </a:ln>
              <a:effectLst/>
            </c:spPr>
            <c:extLst>
              <c:ext xmlns:c16="http://schemas.microsoft.com/office/drawing/2014/chart" uri="{C3380CC4-5D6E-409C-BE32-E72D297353CC}">
                <c16:uniqueId val="{00000003-4198-4055-8B29-9BACA5891A4D}"/>
              </c:ext>
            </c:extLst>
          </c:dPt>
          <c:cat>
            <c:strRef>
              <c:f>DonnéesDeGraphique!$A$3:$A$4</c:f>
              <c:strCache>
                <c:ptCount val="2"/>
                <c:pt idx="0">
                  <c:v>Fonds utilisés à ce jour: 200,00 $ (20%)</c:v>
                </c:pt>
                <c:pt idx="1">
                  <c:v>Fonds restants: 800,00 $ (80%)</c:v>
                </c:pt>
              </c:strCache>
            </c:strRef>
          </c:cat>
          <c:val>
            <c:numRef>
              <c:f>'MESURE-1'!$B$23:$B$24</c:f>
              <c:numCache>
                <c:formatCode>"$"#,##0_);[Red]\("$"#,##0\)</c:formatCode>
                <c:ptCount val="2"/>
                <c:pt idx="0">
                  <c:v>200</c:v>
                </c:pt>
                <c:pt idx="1">
                  <c:v>800</c:v>
                </c:pt>
              </c:numCache>
            </c:numRef>
          </c:val>
          <c:extLst>
            <c:ext xmlns:c16="http://schemas.microsoft.com/office/drawing/2014/chart" uri="{C3380CC4-5D6E-409C-BE32-E72D297353CC}">
              <c16:uniqueId val="{00000004-4198-4055-8B29-9BACA5891A4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9290195701975235"/>
          <c:y val="0.21883779527559055"/>
          <c:w val="0.38499858905717405"/>
          <c:h val="0.562324409448818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19</xdr:row>
      <xdr:rowOff>0</xdr:rowOff>
    </xdr:from>
    <xdr:to>
      <xdr:col>4</xdr:col>
      <xdr:colOff>885825</xdr:colOff>
      <xdr:row>25</xdr:row>
      <xdr:rowOff>0</xdr:rowOff>
    </xdr:to>
    <xdr:graphicFrame macro="">
      <xdr:nvGraphicFramePr>
        <xdr:cNvPr id="40" name="État financier" descr="Le diagramme à secteurs montre les proportions de fonds utilisés à ce jour et de fonds restants">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619125</xdr:colOff>
      <xdr:row>0</xdr:row>
      <xdr:rowOff>28575</xdr:rowOff>
    </xdr:from>
    <xdr:to>
      <xdr:col>4</xdr:col>
      <xdr:colOff>1247775</xdr:colOff>
      <xdr:row>1</xdr:row>
      <xdr:rowOff>0</xdr:rowOff>
    </xdr:to>
    <xdr:pic>
      <xdr:nvPicPr>
        <xdr:cNvPr id="3" name="Image 2">
          <a:extLst>
            <a:ext uri="{FF2B5EF4-FFF2-40B4-BE49-F238E27FC236}">
              <a16:creationId xmlns:a16="http://schemas.microsoft.com/office/drawing/2014/main" id="{5D7E545D-E3F0-0792-E1C8-F568528472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81850" y="28575"/>
          <a:ext cx="1800225" cy="771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lates\20220111_Update_with_Accessibility_Fix_Q3_B2\01_Source_template\TF04014205_Win32.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ITEMIZED EXPENSES"/>
      <sheetName val="ChartData"/>
      <sheetName val="TF04014205_Win32"/>
    </sheetNames>
    <sheetDataSet>
      <sheetData sheetId="0"/>
      <sheetData sheetId="1"/>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Finances" displayName="Finances" ref="A20:B24" totalsRowDxfId="1">
  <autoFilter ref="A20:B24" xr:uid="{A1A7C204-99A2-4046-8AEC-7CF160636EC6}"/>
  <tableColumns count="2">
    <tableColumn id="1" xr3:uid="{00000000-0010-0000-0000-000001000000}" name="Compte" totalsRowLabel="Total"/>
    <tableColumn id="2" xr3:uid="{00000000-0010-0000-0000-000002000000}" name="Montant" totalsRowFunction="sum" totalsRowDxfId="0"/>
  </tableColumns>
  <tableStyleInfo name="Budget de construction de maison" showFirstColumn="0" showLastColumn="1" showRowStripes="0" showColumnStripes="0"/>
  <extLst>
    <ext xmlns:x14="http://schemas.microsoft.com/office/spreadsheetml/2009/9/main" uri="{504A1905-F514-4f6f-8877-14C23A59335A}">
      <x14:table altTextSummary="Entrez les montants de trésorerie et financés alloués. Le total des fonds alloués, les fonds utilisés à une date donnée et les fonds restants sont mis à jour automatiquement"/>
    </ext>
  </extLst>
</table>
</file>

<file path=xl/theme/theme1.xml><?xml version="1.0" encoding="utf-8"?>
<a:theme xmlns:a="http://schemas.openxmlformats.org/drawingml/2006/main" name="Office Theme">
  <a:themeElements>
    <a:clrScheme name="Home construction budget">
      <a:dk1>
        <a:srgbClr val="000000"/>
      </a:dk1>
      <a:lt1>
        <a:srgbClr val="FFFFFF"/>
      </a:lt1>
      <a:dk2>
        <a:srgbClr val="3B1D0C"/>
      </a:dk2>
      <a:lt2>
        <a:srgbClr val="E9ECEC"/>
      </a:lt2>
      <a:accent1>
        <a:srgbClr val="586572"/>
      </a:accent1>
      <a:accent2>
        <a:srgbClr val="ED7430"/>
      </a:accent2>
      <a:accent3>
        <a:srgbClr val="F9AC1E"/>
      </a:accent3>
      <a:accent4>
        <a:srgbClr val="62A985"/>
      </a:accent4>
      <a:accent5>
        <a:srgbClr val="D9593C"/>
      </a:accent5>
      <a:accent6>
        <a:srgbClr val="8D6B88"/>
      </a:accent6>
      <a:hlink>
        <a:srgbClr val="62A985"/>
      </a:hlink>
      <a:folHlink>
        <a:srgbClr val="8D6B88"/>
      </a:folHlink>
    </a:clrScheme>
    <a:fontScheme name="Home construction budget">
      <a:majorFont>
        <a:latin typeface="Arial Black"/>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0D126-A37F-4F0D-9770-E5074C260666}">
  <dimension ref="A1:W175"/>
  <sheetViews>
    <sheetView tabSelected="1" workbookViewId="0">
      <selection activeCell="E19" sqref="E19"/>
    </sheetView>
  </sheetViews>
  <sheetFormatPr baseColWidth="10" defaultRowHeight="15.75" x14ac:dyDescent="0.25"/>
  <cols>
    <col min="1" max="1" width="3.25" style="67" customWidth="1"/>
    <col min="2" max="2" width="2.625" style="41" customWidth="1"/>
    <col min="3" max="3" width="48.5" style="41" customWidth="1"/>
    <col min="4" max="4" width="14" style="37" customWidth="1"/>
    <col min="5" max="5" width="15.375" style="39" customWidth="1"/>
    <col min="6" max="6" width="6.625" style="39" hidden="1" customWidth="1"/>
    <col min="7" max="7" width="7" style="54" hidden="1" customWidth="1"/>
    <col min="8" max="10" width="6.875" style="54" hidden="1" customWidth="1"/>
    <col min="11" max="11" width="8.625" style="54" hidden="1" customWidth="1"/>
    <col min="12" max="17" width="9" style="54" hidden="1" customWidth="1"/>
    <col min="18" max="19" width="9" style="54" customWidth="1"/>
    <col min="20" max="21" width="11.625" style="41" customWidth="1"/>
    <col min="22" max="16384" width="11" style="41"/>
  </cols>
  <sheetData>
    <row r="1" spans="1:23" ht="16.5" thickTop="1" x14ac:dyDescent="0.25">
      <c r="A1" s="200" t="s">
        <v>313</v>
      </c>
      <c r="B1" s="201"/>
      <c r="C1" s="202"/>
      <c r="E1" s="38"/>
      <c r="G1" s="40"/>
      <c r="H1" s="40"/>
      <c r="I1" s="40"/>
      <c r="J1" s="40"/>
      <c r="K1" s="40"/>
      <c r="L1" s="40"/>
      <c r="M1" s="40"/>
      <c r="N1" s="40"/>
      <c r="O1" s="40"/>
      <c r="P1" s="40"/>
      <c r="Q1" s="40"/>
      <c r="R1" s="40"/>
      <c r="S1" s="40"/>
      <c r="T1" s="192" t="s">
        <v>312</v>
      </c>
      <c r="U1" s="192"/>
    </row>
    <row r="2" spans="1:23" x14ac:dyDescent="0.25">
      <c r="A2" s="203"/>
      <c r="B2" s="204"/>
      <c r="C2" s="205"/>
      <c r="G2" s="40"/>
      <c r="H2" s="40"/>
      <c r="I2" s="40"/>
      <c r="J2" s="40"/>
      <c r="K2" s="40"/>
      <c r="L2" s="40"/>
      <c r="M2" s="40"/>
      <c r="N2" s="40"/>
      <c r="O2" s="40"/>
      <c r="P2" s="40"/>
      <c r="Q2" s="40"/>
      <c r="R2" s="40"/>
      <c r="S2" s="40"/>
      <c r="T2" s="42"/>
      <c r="U2" s="42"/>
    </row>
    <row r="3" spans="1:23" ht="15.75" customHeight="1" x14ac:dyDescent="0.25">
      <c r="A3" s="206"/>
      <c r="B3" s="204"/>
      <c r="C3" s="205"/>
      <c r="E3" s="43"/>
      <c r="F3" s="193" t="s">
        <v>51</v>
      </c>
      <c r="G3" s="193" t="s">
        <v>52</v>
      </c>
      <c r="H3" s="193" t="s">
        <v>53</v>
      </c>
      <c r="I3" s="193" t="s">
        <v>54</v>
      </c>
      <c r="J3" s="193" t="s">
        <v>55</v>
      </c>
      <c r="K3" s="193" t="s">
        <v>56</v>
      </c>
      <c r="L3" s="193" t="s">
        <v>57</v>
      </c>
      <c r="M3" s="193" t="s">
        <v>58</v>
      </c>
      <c r="N3" s="193" t="s">
        <v>59</v>
      </c>
      <c r="O3" s="193" t="s">
        <v>60</v>
      </c>
      <c r="P3" s="193" t="s">
        <v>61</v>
      </c>
      <c r="Q3" s="193" t="s">
        <v>62</v>
      </c>
      <c r="R3" s="193" t="s">
        <v>63</v>
      </c>
      <c r="S3" s="193" t="s">
        <v>64</v>
      </c>
      <c r="T3" s="44" t="s">
        <v>65</v>
      </c>
      <c r="U3" s="44" t="s">
        <v>66</v>
      </c>
      <c r="W3" s="44"/>
    </row>
    <row r="4" spans="1:23" ht="16.5" thickBot="1" x14ac:dyDescent="0.3">
      <c r="A4" s="207"/>
      <c r="B4" s="208"/>
      <c r="C4" s="209"/>
      <c r="E4" s="45"/>
      <c r="F4" s="194"/>
      <c r="G4" s="195"/>
      <c r="H4" s="195"/>
      <c r="I4" s="195"/>
      <c r="J4" s="195"/>
      <c r="K4" s="195"/>
      <c r="L4" s="195"/>
      <c r="M4" s="195"/>
      <c r="N4" s="195"/>
      <c r="O4" s="195"/>
      <c r="P4" s="195"/>
      <c r="Q4" s="195"/>
      <c r="R4" s="195"/>
      <c r="S4" s="195"/>
      <c r="T4" s="44" t="s">
        <v>67</v>
      </c>
      <c r="U4" s="44" t="s">
        <v>68</v>
      </c>
      <c r="W4" s="44"/>
    </row>
    <row r="5" spans="1:23" ht="16.5" thickTop="1" x14ac:dyDescent="0.25">
      <c r="A5" s="46"/>
      <c r="B5" s="46"/>
      <c r="C5" s="46"/>
      <c r="D5"/>
      <c r="E5" s="45"/>
      <c r="F5" s="38"/>
      <c r="G5" s="195"/>
      <c r="H5" s="195"/>
      <c r="I5" s="195"/>
      <c r="J5" s="195"/>
      <c r="K5" s="195"/>
      <c r="L5" s="195"/>
      <c r="M5" s="195"/>
      <c r="N5" s="195"/>
      <c r="O5" s="195"/>
      <c r="P5" s="195"/>
      <c r="Q5" s="195"/>
      <c r="R5" s="195"/>
      <c r="S5" s="195"/>
    </row>
    <row r="6" spans="1:23" x14ac:dyDescent="0.25">
      <c r="A6" s="46"/>
      <c r="B6" s="46"/>
      <c r="C6" s="46"/>
      <c r="D6"/>
      <c r="E6" s="38"/>
      <c r="F6" s="38"/>
      <c r="G6" s="42"/>
      <c r="H6" s="42"/>
      <c r="I6" s="42"/>
      <c r="J6" s="42"/>
      <c r="K6" s="42"/>
      <c r="L6" s="42"/>
      <c r="M6" s="42"/>
      <c r="N6" s="42"/>
      <c r="O6" s="42"/>
      <c r="P6" s="42"/>
      <c r="Q6" s="42"/>
      <c r="R6" s="42"/>
      <c r="S6" s="42"/>
    </row>
    <row r="7" spans="1:23" x14ac:dyDescent="0.25">
      <c r="A7" s="46"/>
      <c r="B7" s="46"/>
      <c r="C7" s="46"/>
      <c r="D7"/>
      <c r="E7" s="38"/>
      <c r="F7" s="38"/>
      <c r="G7" s="42"/>
      <c r="H7" s="42"/>
      <c r="I7" s="42"/>
      <c r="J7" s="42"/>
      <c r="K7" s="42"/>
      <c r="L7" s="42"/>
      <c r="M7" s="42"/>
      <c r="N7" s="42"/>
      <c r="O7" s="42"/>
      <c r="P7" s="42"/>
      <c r="Q7" s="42"/>
      <c r="R7" s="42"/>
      <c r="S7" s="42"/>
    </row>
    <row r="8" spans="1:23" x14ac:dyDescent="0.25">
      <c r="A8" s="47" t="s">
        <v>69</v>
      </c>
      <c r="B8" s="48"/>
      <c r="C8" s="48"/>
      <c r="D8" s="48"/>
      <c r="E8" s="49"/>
      <c r="F8" s="49"/>
      <c r="G8" s="50"/>
      <c r="H8" s="50"/>
      <c r="I8" s="50"/>
      <c r="J8" s="50"/>
      <c r="K8" s="50"/>
      <c r="L8" s="50"/>
      <c r="M8" s="50"/>
      <c r="N8" s="50"/>
      <c r="O8" s="50"/>
      <c r="P8" s="50"/>
      <c r="Q8" s="50"/>
      <c r="R8" s="50"/>
      <c r="S8" s="50"/>
    </row>
    <row r="9" spans="1:23" x14ac:dyDescent="0.25">
      <c r="A9" s="48"/>
      <c r="B9" s="48" t="s">
        <v>70</v>
      </c>
      <c r="C9" s="48"/>
      <c r="D9" s="48"/>
      <c r="E9" s="49"/>
      <c r="F9" s="49"/>
      <c r="G9" s="51"/>
      <c r="H9" s="51"/>
      <c r="I9" s="51"/>
      <c r="J9" s="51"/>
      <c r="K9" s="51"/>
      <c r="L9" s="51"/>
      <c r="M9" s="51"/>
      <c r="N9" s="51"/>
      <c r="O9" s="51"/>
      <c r="P9" s="51"/>
      <c r="Q9" s="51"/>
      <c r="R9" s="51"/>
      <c r="S9" s="51"/>
      <c r="T9" s="41">
        <v>20</v>
      </c>
      <c r="U9" s="41">
        <v>10</v>
      </c>
    </row>
    <row r="10" spans="1:23" x14ac:dyDescent="0.25">
      <c r="A10" s="48"/>
      <c r="B10" s="48" t="s">
        <v>71</v>
      </c>
      <c r="C10" s="48"/>
      <c r="D10" s="48"/>
      <c r="E10" s="49"/>
      <c r="F10" s="49"/>
      <c r="G10" s="52"/>
      <c r="H10" s="52"/>
      <c r="I10" s="52"/>
      <c r="J10" s="52"/>
      <c r="K10" s="52"/>
      <c r="L10" s="52"/>
      <c r="M10" s="52"/>
      <c r="N10" s="52"/>
      <c r="O10" s="52"/>
      <c r="P10" s="52"/>
      <c r="Q10" s="52"/>
      <c r="R10" s="52"/>
      <c r="S10" s="52"/>
      <c r="T10" s="41">
        <v>38</v>
      </c>
      <c r="U10" s="41">
        <v>34</v>
      </c>
    </row>
    <row r="11" spans="1:23" x14ac:dyDescent="0.25">
      <c r="A11" s="48"/>
      <c r="B11" s="48" t="s">
        <v>72</v>
      </c>
      <c r="C11" s="48"/>
      <c r="D11" s="48"/>
      <c r="E11" s="49"/>
      <c r="F11" s="49"/>
      <c r="G11" s="52"/>
      <c r="H11" s="52"/>
      <c r="I11" s="52"/>
      <c r="J11" s="52"/>
      <c r="K11" s="52"/>
      <c r="L11" s="52"/>
      <c r="M11" s="52"/>
      <c r="N11" s="52"/>
      <c r="O11" s="52"/>
      <c r="P11" s="52"/>
      <c r="Q11" s="52"/>
      <c r="R11" s="52"/>
      <c r="S11" s="52"/>
      <c r="T11" s="41">
        <v>216</v>
      </c>
      <c r="U11" s="41">
        <v>219</v>
      </c>
    </row>
    <row r="12" spans="1:23" x14ac:dyDescent="0.25">
      <c r="A12" s="48"/>
      <c r="B12" s="48" t="s">
        <v>73</v>
      </c>
      <c r="C12" s="48"/>
      <c r="D12" s="48"/>
      <c r="E12" s="49"/>
      <c r="F12" s="49"/>
      <c r="G12" s="51"/>
      <c r="H12" s="51"/>
      <c r="I12" s="51"/>
      <c r="J12" s="51"/>
      <c r="K12" s="51"/>
      <c r="L12" s="51"/>
      <c r="M12" s="51"/>
      <c r="N12" s="51"/>
      <c r="O12" s="51"/>
      <c r="P12" s="51"/>
      <c r="Q12" s="51"/>
      <c r="R12" s="51"/>
      <c r="S12" s="51"/>
      <c r="T12" s="41">
        <v>274</v>
      </c>
      <c r="U12" s="41">
        <v>263</v>
      </c>
    </row>
    <row r="13" spans="1:23" x14ac:dyDescent="0.25">
      <c r="A13" s="48"/>
      <c r="B13" s="48"/>
      <c r="C13" s="48"/>
      <c r="D13" s="48"/>
      <c r="E13" s="49"/>
      <c r="F13" s="49"/>
      <c r="G13" s="50"/>
      <c r="H13" s="50"/>
      <c r="I13" s="50"/>
      <c r="J13" s="50"/>
      <c r="K13" s="50"/>
      <c r="L13" s="50"/>
      <c r="M13" s="50"/>
      <c r="N13" s="50"/>
      <c r="O13" s="50"/>
      <c r="P13" s="50"/>
      <c r="Q13" s="50"/>
      <c r="R13" s="50"/>
      <c r="S13" s="50"/>
    </row>
    <row r="14" spans="1:23" x14ac:dyDescent="0.25">
      <c r="A14" s="53" t="s">
        <v>74</v>
      </c>
      <c r="B14" s="48"/>
      <c r="C14" s="48"/>
      <c r="D14" s="48"/>
      <c r="E14" s="49"/>
      <c r="F14" s="49"/>
      <c r="G14" s="50"/>
      <c r="H14" s="50"/>
      <c r="I14" s="50"/>
      <c r="J14" s="50"/>
      <c r="K14" s="50"/>
      <c r="L14" s="50"/>
      <c r="M14" s="50"/>
      <c r="N14" s="50"/>
      <c r="O14" s="50"/>
      <c r="P14" s="50"/>
      <c r="Q14" s="50"/>
      <c r="R14" s="50"/>
      <c r="S14" s="50"/>
    </row>
    <row r="15" spans="1:23" x14ac:dyDescent="0.25">
      <c r="A15" s="53"/>
      <c r="B15" s="48"/>
      <c r="C15" s="48"/>
      <c r="D15" s="48"/>
      <c r="E15" s="49"/>
      <c r="F15" s="49"/>
      <c r="G15" s="50"/>
      <c r="H15" s="50"/>
      <c r="I15" s="50"/>
      <c r="J15" s="50"/>
      <c r="K15" s="50"/>
      <c r="L15" s="50"/>
      <c r="M15" s="50"/>
      <c r="N15" s="50"/>
      <c r="O15" s="50"/>
      <c r="P15" s="50"/>
      <c r="Q15" s="50"/>
      <c r="R15" s="50"/>
      <c r="S15" s="50"/>
    </row>
    <row r="16" spans="1:23" x14ac:dyDescent="0.25">
      <c r="A16" s="54" t="s">
        <v>75</v>
      </c>
    </row>
    <row r="17" spans="1:21" x14ac:dyDescent="0.25">
      <c r="A17" s="54"/>
      <c r="B17" s="55" t="s">
        <v>76</v>
      </c>
      <c r="C17" s="55"/>
      <c r="D17" s="56"/>
      <c r="E17" s="39" t="s">
        <v>77</v>
      </c>
      <c r="G17" s="57">
        <v>43</v>
      </c>
      <c r="H17" s="57">
        <v>43</v>
      </c>
      <c r="I17" s="57">
        <v>43</v>
      </c>
      <c r="J17" s="57">
        <v>43</v>
      </c>
      <c r="K17" s="57">
        <v>43</v>
      </c>
      <c r="L17" s="57">
        <v>43</v>
      </c>
      <c r="M17" s="57">
        <v>43</v>
      </c>
      <c r="N17" s="57">
        <v>43</v>
      </c>
      <c r="O17" s="57">
        <v>43</v>
      </c>
      <c r="P17" s="57">
        <v>43</v>
      </c>
      <c r="Q17" s="57">
        <v>43</v>
      </c>
      <c r="R17" s="57">
        <v>84</v>
      </c>
      <c r="S17" s="57">
        <v>84</v>
      </c>
      <c r="T17" s="58">
        <v>23016</v>
      </c>
      <c r="U17" s="58">
        <v>22092</v>
      </c>
    </row>
    <row r="18" spans="1:21" x14ac:dyDescent="0.25">
      <c r="A18" s="41"/>
      <c r="B18" s="55" t="s">
        <v>78</v>
      </c>
      <c r="C18" s="55"/>
      <c r="D18" s="56"/>
      <c r="E18" s="39" t="s">
        <v>77</v>
      </c>
      <c r="G18" s="57"/>
      <c r="H18" s="57"/>
      <c r="I18" s="57"/>
      <c r="J18" s="57"/>
      <c r="K18" s="57"/>
      <c r="L18" s="57"/>
      <c r="M18" s="57"/>
      <c r="N18" s="57"/>
      <c r="O18" s="57"/>
      <c r="P18" s="57"/>
      <c r="Q18" s="57"/>
      <c r="R18" s="57"/>
      <c r="S18" s="57"/>
      <c r="T18" s="58">
        <v>1885</v>
      </c>
      <c r="U18" s="58">
        <v>1975</v>
      </c>
    </row>
    <row r="19" spans="1:21" x14ac:dyDescent="0.25">
      <c r="A19" s="54"/>
      <c r="B19" s="54" t="s">
        <v>79</v>
      </c>
      <c r="C19" s="55"/>
      <c r="D19" s="56"/>
      <c r="G19" s="57"/>
      <c r="H19" s="57"/>
      <c r="I19" s="57"/>
      <c r="J19" s="57"/>
      <c r="K19" s="57"/>
      <c r="L19" s="57"/>
      <c r="M19" s="57"/>
      <c r="N19" s="57"/>
      <c r="O19" s="57"/>
      <c r="P19" s="57"/>
      <c r="Q19" s="57"/>
      <c r="R19" s="57"/>
      <c r="S19" s="57"/>
      <c r="T19" s="59">
        <v>24901</v>
      </c>
      <c r="U19" s="59">
        <v>24067</v>
      </c>
    </row>
    <row r="20" spans="1:21" x14ac:dyDescent="0.25">
      <c r="A20" s="60"/>
      <c r="B20" s="60"/>
      <c r="C20" s="60"/>
      <c r="D20" s="61"/>
      <c r="E20" s="62"/>
      <c r="F20" s="63"/>
      <c r="G20" s="63"/>
      <c r="H20" s="63"/>
      <c r="I20" s="63"/>
      <c r="J20" s="63"/>
      <c r="K20" s="63"/>
      <c r="L20" s="63"/>
      <c r="M20" s="63"/>
      <c r="N20" s="63"/>
      <c r="O20" s="63"/>
      <c r="P20" s="63"/>
      <c r="Q20" s="63"/>
      <c r="R20" s="63"/>
      <c r="S20" s="63"/>
      <c r="T20" s="64"/>
      <c r="U20" s="64"/>
    </row>
    <row r="21" spans="1:21" x14ac:dyDescent="0.25">
      <c r="A21" s="60" t="s">
        <v>80</v>
      </c>
      <c r="B21" s="60"/>
      <c r="C21" s="60"/>
      <c r="D21" s="61"/>
      <c r="E21" s="62"/>
      <c r="F21" s="63"/>
      <c r="G21" s="63"/>
      <c r="H21" s="63"/>
      <c r="I21" s="63"/>
      <c r="J21" s="63"/>
      <c r="K21" s="63"/>
      <c r="L21" s="63"/>
      <c r="M21" s="63"/>
      <c r="N21" s="63"/>
      <c r="O21" s="63"/>
      <c r="P21" s="63"/>
      <c r="Q21" s="63"/>
      <c r="R21" s="63"/>
      <c r="S21" s="63"/>
      <c r="T21" s="64"/>
      <c r="U21" s="64"/>
    </row>
    <row r="22" spans="1:21" x14ac:dyDescent="0.25">
      <c r="A22" s="54"/>
      <c r="B22" s="55" t="s">
        <v>81</v>
      </c>
      <c r="C22" s="55"/>
      <c r="D22" s="56" t="s">
        <v>82</v>
      </c>
      <c r="G22" s="57"/>
      <c r="H22" s="57"/>
      <c r="I22" s="57"/>
      <c r="J22" s="57"/>
      <c r="K22" s="57"/>
      <c r="L22" s="57"/>
      <c r="M22" s="57"/>
      <c r="N22" s="57"/>
      <c r="O22" s="57"/>
      <c r="P22" s="57"/>
      <c r="Q22" s="57"/>
      <c r="R22" s="57"/>
      <c r="S22" s="57"/>
      <c r="T22" s="65">
        <v>17510</v>
      </c>
      <c r="U22" s="65">
        <v>17736</v>
      </c>
    </row>
    <row r="23" spans="1:21" x14ac:dyDescent="0.25">
      <c r="A23" s="60"/>
      <c r="B23" s="66" t="s">
        <v>83</v>
      </c>
      <c r="C23" s="60"/>
      <c r="D23" s="56" t="s">
        <v>84</v>
      </c>
      <c r="E23" s="62"/>
      <c r="F23" s="63"/>
      <c r="G23" s="63"/>
      <c r="H23" s="63"/>
      <c r="I23" s="63"/>
      <c r="J23" s="63"/>
      <c r="K23" s="63"/>
      <c r="L23" s="63"/>
      <c r="M23" s="63"/>
      <c r="N23" s="63"/>
      <c r="O23" s="63"/>
      <c r="P23" s="63"/>
      <c r="Q23" s="63"/>
      <c r="R23" s="63"/>
      <c r="S23" s="63"/>
      <c r="T23" s="58">
        <v>114543</v>
      </c>
      <c r="U23" s="58">
        <v>124075</v>
      </c>
    </row>
    <row r="24" spans="1:21" x14ac:dyDescent="0.25">
      <c r="A24" s="60"/>
      <c r="B24" s="66" t="s">
        <v>85</v>
      </c>
      <c r="C24" s="60"/>
      <c r="D24" s="56" t="s">
        <v>86</v>
      </c>
      <c r="E24" s="62"/>
      <c r="F24" s="63"/>
      <c r="G24" s="63"/>
      <c r="H24" s="63"/>
      <c r="I24" s="63"/>
      <c r="J24" s="63"/>
      <c r="K24" s="63"/>
      <c r="L24" s="63"/>
      <c r="M24" s="63"/>
      <c r="N24" s="63"/>
      <c r="O24" s="63"/>
      <c r="P24" s="63"/>
      <c r="Q24" s="63"/>
      <c r="R24" s="63"/>
      <c r="S24" s="63"/>
      <c r="T24" s="58">
        <v>87120</v>
      </c>
      <c r="U24" s="58">
        <v>95212</v>
      </c>
    </row>
    <row r="25" spans="1:21" x14ac:dyDescent="0.25">
      <c r="B25" s="66" t="s">
        <v>87</v>
      </c>
      <c r="D25" s="56" t="s">
        <v>88</v>
      </c>
      <c r="E25" s="62"/>
      <c r="T25" s="66">
        <v>15201</v>
      </c>
      <c r="U25" s="66">
        <v>16269</v>
      </c>
    </row>
    <row r="26" spans="1:21" x14ac:dyDescent="0.25">
      <c r="A26" s="54"/>
      <c r="B26" s="60" t="s">
        <v>89</v>
      </c>
      <c r="C26" s="54"/>
      <c r="D26" s="68"/>
      <c r="E26" s="69" t="s">
        <v>90</v>
      </c>
      <c r="G26" s="57"/>
      <c r="H26" s="57"/>
      <c r="I26" s="57"/>
      <c r="J26" s="57"/>
      <c r="K26" s="57"/>
      <c r="L26" s="57"/>
      <c r="M26" s="57"/>
      <c r="N26" s="57"/>
      <c r="O26" s="57"/>
      <c r="P26" s="57"/>
      <c r="Q26" s="57"/>
      <c r="R26" s="57"/>
      <c r="S26" s="57"/>
      <c r="T26" s="70">
        <v>234374</v>
      </c>
      <c r="U26" s="70">
        <v>253292</v>
      </c>
    </row>
    <row r="27" spans="1:21" x14ac:dyDescent="0.25">
      <c r="A27" s="54"/>
      <c r="B27" s="60"/>
      <c r="C27" s="54"/>
      <c r="D27" s="68"/>
      <c r="E27" s="69"/>
      <c r="G27" s="57"/>
      <c r="H27" s="57"/>
      <c r="I27" s="57"/>
      <c r="J27" s="57"/>
      <c r="K27" s="57"/>
      <c r="L27" s="57"/>
      <c r="M27" s="57"/>
      <c r="N27" s="57"/>
      <c r="O27" s="57"/>
      <c r="P27" s="57"/>
      <c r="Q27" s="57"/>
      <c r="R27" s="57"/>
      <c r="S27" s="57"/>
      <c r="T27" s="65"/>
      <c r="U27" s="65"/>
    </row>
    <row r="28" spans="1:21" x14ac:dyDescent="0.25">
      <c r="A28" s="54"/>
      <c r="B28" s="55" t="s">
        <v>91</v>
      </c>
      <c r="C28" s="55"/>
      <c r="D28" s="56" t="s">
        <v>92</v>
      </c>
      <c r="E28" s="39" t="s">
        <v>93</v>
      </c>
      <c r="G28" s="57"/>
      <c r="H28" s="57"/>
      <c r="I28" s="57"/>
      <c r="J28" s="57"/>
      <c r="K28" s="57"/>
      <c r="L28" s="57"/>
      <c r="M28" s="57"/>
      <c r="N28" s="57"/>
      <c r="O28" s="57"/>
      <c r="P28" s="57"/>
      <c r="Q28" s="57"/>
      <c r="R28" s="57"/>
      <c r="S28" s="57"/>
      <c r="T28" s="65">
        <v>21997</v>
      </c>
      <c r="U28" s="71">
        <v>23504</v>
      </c>
    </row>
    <row r="29" spans="1:21" x14ac:dyDescent="0.25">
      <c r="A29" s="54"/>
      <c r="B29" s="55" t="s">
        <v>94</v>
      </c>
      <c r="C29" s="55"/>
      <c r="D29" s="56" t="s">
        <v>95</v>
      </c>
      <c r="E29" s="39" t="s">
        <v>96</v>
      </c>
      <c r="G29" s="57"/>
      <c r="H29" s="57"/>
      <c r="I29" s="57"/>
      <c r="J29" s="57"/>
      <c r="K29" s="57"/>
      <c r="L29" s="57"/>
      <c r="M29" s="57"/>
      <c r="N29" s="57"/>
      <c r="O29" s="57"/>
      <c r="P29" s="57"/>
      <c r="Q29" s="57"/>
      <c r="R29" s="57"/>
      <c r="S29" s="57"/>
      <c r="T29" s="58">
        <v>8092</v>
      </c>
      <c r="U29" s="65">
        <v>8877</v>
      </c>
    </row>
    <row r="30" spans="1:21" x14ac:dyDescent="0.25">
      <c r="A30" s="54"/>
      <c r="B30" s="55" t="s">
        <v>97</v>
      </c>
      <c r="C30" s="55"/>
      <c r="D30" s="56" t="s">
        <v>98</v>
      </c>
      <c r="E30" s="39" t="s">
        <v>99</v>
      </c>
      <c r="G30" s="57"/>
      <c r="H30" s="57"/>
      <c r="I30" s="57"/>
      <c r="J30" s="57"/>
      <c r="K30" s="57"/>
      <c r="L30" s="57"/>
      <c r="M30" s="57"/>
      <c r="N30" s="57"/>
      <c r="O30" s="57"/>
      <c r="P30" s="57"/>
      <c r="Q30" s="57"/>
      <c r="R30" s="57"/>
      <c r="S30" s="57"/>
      <c r="T30" s="58">
        <v>6854</v>
      </c>
      <c r="U30" s="65">
        <v>7072</v>
      </c>
    </row>
    <row r="31" spans="1:21" x14ac:dyDescent="0.25">
      <c r="A31" s="60"/>
      <c r="B31" s="66" t="s">
        <v>100</v>
      </c>
      <c r="C31" s="60"/>
      <c r="D31" s="56" t="s">
        <v>101</v>
      </c>
      <c r="E31" s="62" t="s">
        <v>102</v>
      </c>
      <c r="F31" s="63"/>
      <c r="G31" s="63"/>
      <c r="H31" s="63"/>
      <c r="I31" s="63"/>
      <c r="J31" s="63"/>
      <c r="K31" s="63"/>
      <c r="L31" s="63"/>
      <c r="M31" s="63"/>
      <c r="N31" s="63"/>
      <c r="O31" s="63"/>
      <c r="P31" s="63"/>
      <c r="Q31" s="63"/>
      <c r="R31" s="63"/>
      <c r="S31" s="63"/>
      <c r="T31" s="58">
        <v>7956</v>
      </c>
      <c r="U31" s="58">
        <v>7648</v>
      </c>
    </row>
    <row r="32" spans="1:21" x14ac:dyDescent="0.25">
      <c r="A32" s="60"/>
      <c r="B32" s="66" t="s">
        <v>103</v>
      </c>
      <c r="C32" s="60"/>
      <c r="D32" s="56" t="s">
        <v>104</v>
      </c>
      <c r="E32" s="62" t="s">
        <v>105</v>
      </c>
      <c r="F32" s="63"/>
      <c r="G32" s="63"/>
      <c r="H32" s="63"/>
      <c r="I32" s="63"/>
      <c r="J32" s="63"/>
      <c r="K32" s="63"/>
      <c r="L32" s="63"/>
      <c r="M32" s="63"/>
      <c r="N32" s="63"/>
      <c r="O32" s="63"/>
      <c r="P32" s="63"/>
      <c r="Q32" s="63"/>
      <c r="R32" s="63"/>
      <c r="S32" s="63"/>
      <c r="T32" s="58">
        <v>2141</v>
      </c>
      <c r="U32" s="58">
        <v>2522</v>
      </c>
    </row>
    <row r="33" spans="1:21" x14ac:dyDescent="0.25">
      <c r="A33" s="60"/>
      <c r="B33" s="66" t="s">
        <v>106</v>
      </c>
      <c r="C33" s="60"/>
      <c r="D33" s="56" t="s">
        <v>107</v>
      </c>
      <c r="E33" s="62" t="s">
        <v>108</v>
      </c>
      <c r="F33" s="63"/>
      <c r="G33" s="63"/>
      <c r="H33" s="63"/>
      <c r="I33" s="63"/>
      <c r="J33" s="63"/>
      <c r="K33" s="63"/>
      <c r="L33" s="63"/>
      <c r="M33" s="63"/>
      <c r="N33" s="63"/>
      <c r="O33" s="63"/>
      <c r="P33" s="63"/>
      <c r="Q33" s="63"/>
      <c r="R33" s="63"/>
      <c r="S33" s="63"/>
      <c r="T33" s="58"/>
      <c r="U33" s="58"/>
    </row>
    <row r="34" spans="1:21" x14ac:dyDescent="0.25">
      <c r="A34" s="60"/>
      <c r="B34" s="66" t="s">
        <v>109</v>
      </c>
      <c r="C34" s="66"/>
      <c r="D34" s="56" t="s">
        <v>110</v>
      </c>
      <c r="E34" s="39" t="s">
        <v>111</v>
      </c>
      <c r="F34" s="62"/>
      <c r="G34" s="63"/>
      <c r="H34" s="63"/>
      <c r="I34" s="63"/>
      <c r="J34" s="63"/>
      <c r="K34" s="63"/>
      <c r="L34" s="63"/>
      <c r="M34" s="63"/>
      <c r="N34" s="63"/>
      <c r="O34" s="63"/>
      <c r="P34" s="63"/>
      <c r="Q34" s="63"/>
      <c r="R34" s="63"/>
      <c r="S34" s="63"/>
      <c r="T34" s="58">
        <v>1715</v>
      </c>
      <c r="U34" s="58">
        <v>1884</v>
      </c>
    </row>
    <row r="35" spans="1:21" x14ac:dyDescent="0.25">
      <c r="B35" s="66" t="s">
        <v>112</v>
      </c>
      <c r="C35" s="66"/>
      <c r="D35" s="56">
        <v>15082</v>
      </c>
      <c r="E35" s="39" t="s">
        <v>113</v>
      </c>
      <c r="T35" s="58">
        <v>569</v>
      </c>
      <c r="U35" s="58"/>
    </row>
    <row r="36" spans="1:21" x14ac:dyDescent="0.25">
      <c r="B36" s="55" t="s">
        <v>114</v>
      </c>
      <c r="C36" s="55"/>
      <c r="D36" s="56" t="s">
        <v>115</v>
      </c>
      <c r="E36" s="39" t="s">
        <v>116</v>
      </c>
      <c r="G36" s="72"/>
      <c r="H36" s="72"/>
      <c r="I36" s="72"/>
      <c r="J36" s="72"/>
      <c r="K36" s="72"/>
      <c r="L36" s="72"/>
      <c r="M36" s="72"/>
      <c r="N36" s="72"/>
      <c r="O36" s="72"/>
      <c r="P36" s="72"/>
      <c r="Q36" s="72"/>
      <c r="R36" s="72"/>
      <c r="S36" s="72"/>
      <c r="T36" s="58">
        <v>3816</v>
      </c>
      <c r="U36" s="58">
        <v>4223</v>
      </c>
    </row>
    <row r="37" spans="1:21" x14ac:dyDescent="0.25">
      <c r="B37" s="55" t="s">
        <v>117</v>
      </c>
      <c r="C37" s="55"/>
      <c r="D37" s="56" t="s">
        <v>118</v>
      </c>
      <c r="E37" s="39" t="s">
        <v>119</v>
      </c>
      <c r="G37" s="72"/>
      <c r="H37" s="72"/>
      <c r="I37" s="72"/>
      <c r="J37" s="72"/>
      <c r="K37" s="72"/>
      <c r="L37" s="72"/>
      <c r="M37" s="72"/>
      <c r="N37" s="72"/>
      <c r="O37" s="72"/>
      <c r="P37" s="72"/>
      <c r="Q37" s="72"/>
      <c r="R37" s="72"/>
      <c r="S37" s="72"/>
      <c r="T37" s="58">
        <v>4903</v>
      </c>
      <c r="U37" s="58">
        <v>5028</v>
      </c>
    </row>
    <row r="38" spans="1:21" x14ac:dyDescent="0.25">
      <c r="B38" s="191" t="s">
        <v>120</v>
      </c>
      <c r="C38" s="55"/>
      <c r="D38" s="56" t="s">
        <v>121</v>
      </c>
      <c r="E38" s="39" t="s">
        <v>122</v>
      </c>
      <c r="G38" s="72"/>
      <c r="H38" s="72"/>
      <c r="I38" s="72"/>
      <c r="J38" s="72"/>
      <c r="K38" s="72"/>
      <c r="L38" s="72"/>
      <c r="M38" s="72"/>
      <c r="N38" s="72"/>
      <c r="O38" s="72"/>
      <c r="P38" s="72"/>
      <c r="Q38" s="72"/>
      <c r="R38" s="72"/>
      <c r="S38" s="72"/>
      <c r="T38" s="58">
        <v>8896</v>
      </c>
      <c r="U38" s="58">
        <v>9466</v>
      </c>
    </row>
    <row r="39" spans="1:21" x14ac:dyDescent="0.25">
      <c r="B39" s="66" t="s">
        <v>123</v>
      </c>
      <c r="D39" s="56" t="s">
        <v>124</v>
      </c>
      <c r="E39" s="62" t="s">
        <v>125</v>
      </c>
      <c r="T39" s="66">
        <v>11000</v>
      </c>
      <c r="U39" s="66"/>
    </row>
    <row r="41" spans="1:21" x14ac:dyDescent="0.25">
      <c r="A41" s="41"/>
      <c r="B41" s="60" t="s">
        <v>126</v>
      </c>
      <c r="C41" s="55"/>
      <c r="D41" s="56"/>
      <c r="G41" s="57"/>
      <c r="H41" s="57"/>
      <c r="I41" s="57"/>
      <c r="J41" s="57"/>
      <c r="K41" s="57"/>
      <c r="L41" s="57"/>
      <c r="M41" s="57"/>
      <c r="N41" s="57"/>
      <c r="O41" s="57"/>
      <c r="P41" s="57"/>
      <c r="Q41" s="57"/>
      <c r="R41" s="57"/>
      <c r="S41" s="57"/>
      <c r="T41" s="59">
        <v>312313</v>
      </c>
      <c r="U41" s="59">
        <v>323516</v>
      </c>
    </row>
    <row r="42" spans="1:21" x14ac:dyDescent="0.25">
      <c r="D42" s="56"/>
    </row>
    <row r="43" spans="1:21" x14ac:dyDescent="0.25">
      <c r="A43" s="60" t="s">
        <v>127</v>
      </c>
      <c r="D43" s="56"/>
    </row>
    <row r="44" spans="1:21" x14ac:dyDescent="0.25">
      <c r="A44" s="60"/>
      <c r="B44" s="73" t="s">
        <v>128</v>
      </c>
      <c r="C44" s="66"/>
      <c r="D44" s="56">
        <v>15372</v>
      </c>
      <c r="E44" s="62" t="s">
        <v>129</v>
      </c>
      <c r="F44" s="62"/>
      <c r="G44" s="63"/>
      <c r="H44" s="63"/>
      <c r="I44" s="63"/>
      <c r="J44" s="63"/>
      <c r="K44" s="63"/>
      <c r="L44" s="63"/>
      <c r="M44" s="63"/>
      <c r="N44" s="63"/>
      <c r="O44" s="63"/>
      <c r="P44" s="63"/>
      <c r="Q44" s="63"/>
      <c r="R44" s="63"/>
      <c r="S44" s="63"/>
      <c r="T44" s="58">
        <v>4575</v>
      </c>
      <c r="U44" s="74">
        <v>4042</v>
      </c>
    </row>
    <row r="45" spans="1:21" x14ac:dyDescent="0.25">
      <c r="B45" s="55" t="s">
        <v>130</v>
      </c>
      <c r="C45" s="55"/>
      <c r="D45" s="56" t="s">
        <v>131</v>
      </c>
      <c r="E45" s="39" t="s">
        <v>132</v>
      </c>
      <c r="G45" s="72"/>
      <c r="H45" s="72"/>
      <c r="I45" s="72"/>
      <c r="J45" s="72"/>
      <c r="K45" s="72"/>
      <c r="L45" s="72"/>
      <c r="M45" s="72"/>
      <c r="N45" s="72"/>
      <c r="O45" s="72"/>
      <c r="P45" s="72"/>
      <c r="Q45" s="72"/>
      <c r="R45" s="72"/>
      <c r="S45" s="72"/>
      <c r="T45" s="58">
        <v>2494</v>
      </c>
      <c r="U45" s="71">
        <v>3063</v>
      </c>
    </row>
    <row r="46" spans="1:21" x14ac:dyDescent="0.25">
      <c r="B46" s="54" t="s">
        <v>133</v>
      </c>
      <c r="D46" s="56"/>
      <c r="T46" s="59">
        <v>7069</v>
      </c>
      <c r="U46" s="59">
        <v>7105</v>
      </c>
    </row>
    <row r="47" spans="1:21" x14ac:dyDescent="0.25">
      <c r="D47" s="56"/>
    </row>
    <row r="48" spans="1:21" x14ac:dyDescent="0.25">
      <c r="A48" s="60" t="s">
        <v>134</v>
      </c>
      <c r="D48" s="56"/>
    </row>
    <row r="49" spans="1:21" x14ac:dyDescent="0.25">
      <c r="B49" s="55" t="s">
        <v>135</v>
      </c>
      <c r="D49" s="56" t="s">
        <v>136</v>
      </c>
      <c r="E49" s="39" t="s">
        <v>137</v>
      </c>
      <c r="T49" s="59">
        <v>0</v>
      </c>
      <c r="U49" s="59">
        <v>0</v>
      </c>
    </row>
    <row r="50" spans="1:21" x14ac:dyDescent="0.25">
      <c r="D50" s="56"/>
    </row>
    <row r="51" spans="1:21" x14ac:dyDescent="0.25">
      <c r="A51" s="60" t="s">
        <v>138</v>
      </c>
      <c r="D51" s="56"/>
    </row>
    <row r="52" spans="1:21" x14ac:dyDescent="0.25">
      <c r="A52" s="75"/>
      <c r="B52" s="60"/>
      <c r="C52" s="55" t="s">
        <v>139</v>
      </c>
      <c r="D52" s="56">
        <v>30136</v>
      </c>
      <c r="E52" s="62" t="s">
        <v>140</v>
      </c>
      <c r="F52" s="62"/>
      <c r="G52" s="63"/>
      <c r="H52" s="63"/>
      <c r="I52" s="63"/>
      <c r="J52" s="63"/>
      <c r="K52" s="63"/>
      <c r="L52" s="63"/>
      <c r="M52" s="63"/>
      <c r="N52" s="63"/>
      <c r="O52" s="63">
        <v>545</v>
      </c>
      <c r="P52" s="63">
        <v>545</v>
      </c>
      <c r="Q52" s="63">
        <v>545</v>
      </c>
      <c r="R52" s="63">
        <v>478</v>
      </c>
      <c r="S52" s="63" t="s">
        <v>141</v>
      </c>
      <c r="T52" s="58"/>
      <c r="U52" s="58"/>
    </row>
    <row r="53" spans="1:21" x14ac:dyDescent="0.25">
      <c r="A53" s="75"/>
      <c r="B53" s="60"/>
      <c r="C53" s="55" t="s">
        <v>142</v>
      </c>
      <c r="D53" s="56">
        <v>11022</v>
      </c>
      <c r="E53" s="62" t="s">
        <v>143</v>
      </c>
      <c r="F53" s="62"/>
      <c r="G53" s="63"/>
      <c r="H53" s="63"/>
      <c r="I53" s="63"/>
      <c r="J53" s="63"/>
      <c r="K53" s="63"/>
      <c r="L53" s="63"/>
      <c r="M53" s="63"/>
      <c r="N53" s="63"/>
      <c r="O53" s="63"/>
      <c r="P53" s="63"/>
      <c r="Q53" s="63"/>
      <c r="R53" s="63"/>
      <c r="S53" s="63"/>
      <c r="T53" s="58">
        <v>3913</v>
      </c>
      <c r="U53" s="58">
        <v>2112</v>
      </c>
    </row>
    <row r="54" spans="1:21" x14ac:dyDescent="0.25">
      <c r="A54" s="75"/>
      <c r="B54" s="60"/>
      <c r="C54" s="55" t="s">
        <v>144</v>
      </c>
      <c r="D54" s="56"/>
      <c r="E54" s="75"/>
      <c r="F54" s="62"/>
      <c r="G54" s="63"/>
      <c r="H54" s="63"/>
      <c r="I54" s="63"/>
      <c r="J54" s="63"/>
      <c r="K54" s="63"/>
      <c r="L54" s="63"/>
      <c r="M54" s="63"/>
      <c r="N54" s="63"/>
      <c r="O54" s="63"/>
      <c r="P54" s="63"/>
      <c r="Q54" s="63"/>
      <c r="R54" s="63"/>
      <c r="S54" s="63"/>
      <c r="T54" s="58">
        <v>12101</v>
      </c>
      <c r="U54" s="58">
        <v>12073</v>
      </c>
    </row>
    <row r="55" spans="1:21" x14ac:dyDescent="0.25">
      <c r="A55" s="75"/>
      <c r="B55" s="60"/>
      <c r="C55" s="55" t="s">
        <v>145</v>
      </c>
      <c r="D55" s="56"/>
      <c r="E55" s="62"/>
      <c r="F55" s="62"/>
      <c r="G55" s="63"/>
      <c r="H55" s="63"/>
      <c r="I55" s="63"/>
      <c r="J55" s="63"/>
      <c r="K55" s="63"/>
      <c r="L55" s="63"/>
      <c r="M55" s="63"/>
      <c r="N55" s="63"/>
      <c r="O55" s="63"/>
      <c r="P55" s="63"/>
      <c r="Q55" s="63"/>
      <c r="R55" s="63"/>
      <c r="S55" s="63"/>
      <c r="T55" s="58">
        <v>8185</v>
      </c>
      <c r="U55" s="58"/>
    </row>
    <row r="56" spans="1:21" x14ac:dyDescent="0.25">
      <c r="A56" s="75"/>
      <c r="B56" s="60"/>
      <c r="C56" s="60" t="s">
        <v>146</v>
      </c>
      <c r="D56" s="56"/>
      <c r="E56" s="62" t="s">
        <v>147</v>
      </c>
      <c r="F56" s="62"/>
      <c r="G56" s="63"/>
      <c r="H56" s="63"/>
      <c r="I56" s="63"/>
      <c r="J56" s="63"/>
      <c r="K56" s="63"/>
      <c r="L56" s="63"/>
      <c r="M56" s="63"/>
      <c r="N56" s="63"/>
      <c r="O56" s="63"/>
      <c r="P56" s="63"/>
      <c r="Q56" s="63"/>
      <c r="R56" s="63"/>
      <c r="S56" s="63"/>
      <c r="T56" s="58">
        <v>20286</v>
      </c>
      <c r="U56" s="58">
        <v>12073</v>
      </c>
    </row>
    <row r="57" spans="1:21" x14ac:dyDescent="0.25">
      <c r="A57" s="41"/>
      <c r="B57" s="54" t="s">
        <v>148</v>
      </c>
      <c r="C57" s="55"/>
      <c r="D57" s="56"/>
      <c r="G57" s="57"/>
      <c r="H57" s="57"/>
      <c r="I57" s="57"/>
      <c r="J57" s="57"/>
      <c r="K57" s="57"/>
      <c r="L57" s="57"/>
      <c r="M57" s="57"/>
      <c r="N57" s="57"/>
      <c r="O57" s="57"/>
      <c r="P57" s="57"/>
      <c r="Q57" s="57"/>
      <c r="R57" s="57"/>
      <c r="S57" s="57"/>
    </row>
    <row r="58" spans="1:21" x14ac:dyDescent="0.25">
      <c r="A58" s="54"/>
      <c r="C58" s="55" t="s">
        <v>149</v>
      </c>
      <c r="D58" s="56"/>
      <c r="E58" s="76"/>
      <c r="G58" s="57">
        <v>375</v>
      </c>
      <c r="H58" s="57">
        <v>375</v>
      </c>
      <c r="I58" s="57">
        <v>318.75</v>
      </c>
      <c r="J58" s="57">
        <v>319</v>
      </c>
      <c r="K58" s="57">
        <v>319</v>
      </c>
      <c r="L58" s="57">
        <v>319</v>
      </c>
      <c r="M58" s="57">
        <v>319</v>
      </c>
      <c r="N58" s="57">
        <v>319</v>
      </c>
      <c r="O58" s="57">
        <v>319</v>
      </c>
      <c r="P58" s="57">
        <v>319</v>
      </c>
      <c r="Q58" s="57">
        <v>319</v>
      </c>
      <c r="R58" s="57">
        <v>100</v>
      </c>
      <c r="S58" s="57">
        <v>100</v>
      </c>
      <c r="T58" s="77">
        <v>100</v>
      </c>
      <c r="U58" s="77">
        <v>100</v>
      </c>
    </row>
    <row r="59" spans="1:21" x14ac:dyDescent="0.25">
      <c r="A59" s="54"/>
      <c r="C59" s="55" t="s">
        <v>150</v>
      </c>
      <c r="D59" s="56"/>
      <c r="G59" s="57"/>
      <c r="H59" s="57"/>
      <c r="I59" s="57"/>
      <c r="J59" s="57"/>
      <c r="K59" s="57"/>
      <c r="L59" s="57"/>
      <c r="M59" s="57"/>
      <c r="N59" s="57"/>
      <c r="O59" s="57"/>
      <c r="P59" s="57"/>
      <c r="Q59" s="57"/>
      <c r="R59" s="57"/>
      <c r="S59" s="57"/>
      <c r="T59" s="78">
        <v>13</v>
      </c>
      <c r="U59" s="78">
        <v>13</v>
      </c>
    </row>
    <row r="60" spans="1:21" x14ac:dyDescent="0.25">
      <c r="A60" s="54"/>
      <c r="C60" s="55" t="s">
        <v>151</v>
      </c>
      <c r="D60" s="56"/>
      <c r="E60" s="76"/>
      <c r="G60" s="79">
        <v>20.5</v>
      </c>
      <c r="H60" s="79">
        <v>20.5</v>
      </c>
      <c r="I60" s="79">
        <v>17.420000000000002</v>
      </c>
      <c r="J60" s="79">
        <v>17.420000000000002</v>
      </c>
      <c r="K60" s="79">
        <v>17.420000000000002</v>
      </c>
      <c r="L60" s="79">
        <v>17.420000000000002</v>
      </c>
      <c r="M60" s="79">
        <v>17.420000000000002</v>
      </c>
      <c r="N60" s="79">
        <v>17.420000000000002</v>
      </c>
      <c r="O60" s="79">
        <v>17.420000000000002</v>
      </c>
      <c r="P60" s="79">
        <v>17.420000000000002</v>
      </c>
      <c r="Q60" s="79">
        <v>17.420000000000002</v>
      </c>
      <c r="R60" s="79">
        <v>15</v>
      </c>
      <c r="S60" s="79">
        <v>15</v>
      </c>
      <c r="T60" s="80">
        <v>195</v>
      </c>
      <c r="U60" s="80">
        <v>195</v>
      </c>
    </row>
    <row r="61" spans="1:21" x14ac:dyDescent="0.25">
      <c r="A61" s="54"/>
      <c r="C61" s="54" t="s">
        <v>152</v>
      </c>
      <c r="D61" s="56"/>
      <c r="E61" s="39" t="s">
        <v>153</v>
      </c>
      <c r="G61" s="57"/>
      <c r="H61" s="57"/>
      <c r="I61" s="57"/>
      <c r="J61" s="57"/>
      <c r="K61" s="57"/>
      <c r="L61" s="57"/>
      <c r="M61" s="57"/>
      <c r="N61" s="57"/>
      <c r="O61" s="57"/>
      <c r="P61" s="57"/>
      <c r="Q61" s="57"/>
      <c r="R61" s="57"/>
      <c r="S61" s="57"/>
      <c r="T61" s="81">
        <v>295</v>
      </c>
      <c r="U61" s="81">
        <v>295</v>
      </c>
    </row>
    <row r="62" spans="1:21" x14ac:dyDescent="0.25">
      <c r="B62" s="54" t="s">
        <v>154</v>
      </c>
      <c r="D62" s="56"/>
      <c r="U62" s="81"/>
    </row>
    <row r="63" spans="1:21" x14ac:dyDescent="0.25">
      <c r="A63" s="82"/>
      <c r="C63" s="55" t="s">
        <v>155</v>
      </c>
      <c r="D63" s="56"/>
      <c r="G63" s="57"/>
      <c r="H63" s="57"/>
      <c r="I63" s="57"/>
      <c r="J63" s="57"/>
      <c r="K63" s="57"/>
      <c r="L63" s="57"/>
      <c r="M63" s="57"/>
      <c r="N63" s="57"/>
      <c r="O63" s="57"/>
      <c r="P63" s="57"/>
      <c r="Q63" s="57"/>
      <c r="R63" s="57"/>
      <c r="S63" s="57"/>
      <c r="T63" s="83">
        <v>20.94</v>
      </c>
      <c r="U63" s="83">
        <v>20</v>
      </c>
    </row>
    <row r="64" spans="1:21" x14ac:dyDescent="0.25">
      <c r="A64" s="54"/>
      <c r="C64" s="55" t="s">
        <v>156</v>
      </c>
      <c r="D64" s="56"/>
      <c r="E64" s="41"/>
      <c r="G64" s="57"/>
      <c r="H64" s="57"/>
      <c r="I64" s="57"/>
      <c r="J64" s="57"/>
      <c r="K64" s="57"/>
      <c r="L64" s="57"/>
      <c r="M64" s="57"/>
      <c r="N64" s="57"/>
      <c r="O64" s="57"/>
      <c r="P64" s="57"/>
      <c r="Q64" s="57"/>
      <c r="R64" s="57"/>
      <c r="S64" s="57"/>
      <c r="T64" s="55"/>
      <c r="U64" s="55"/>
    </row>
    <row r="65" spans="1:21" x14ac:dyDescent="0.25">
      <c r="A65" s="54"/>
      <c r="B65" s="55"/>
      <c r="C65" s="55" t="s">
        <v>149</v>
      </c>
      <c r="D65" s="56"/>
      <c r="G65" s="57">
        <v>600</v>
      </c>
      <c r="H65" s="57">
        <v>600</v>
      </c>
      <c r="I65" s="57">
        <v>600</v>
      </c>
      <c r="J65" s="57">
        <v>600</v>
      </c>
      <c r="K65" s="57">
        <v>600</v>
      </c>
      <c r="L65" s="57">
        <v>600</v>
      </c>
      <c r="M65" s="57">
        <v>600</v>
      </c>
      <c r="N65" s="57">
        <v>600</v>
      </c>
      <c r="O65" s="57">
        <v>600</v>
      </c>
      <c r="P65" s="57">
        <v>600</v>
      </c>
      <c r="Q65" s="57">
        <v>600</v>
      </c>
      <c r="R65" s="57">
        <v>600</v>
      </c>
      <c r="S65" s="57">
        <v>600</v>
      </c>
      <c r="T65" s="77">
        <v>600</v>
      </c>
      <c r="U65" s="77">
        <v>600</v>
      </c>
    </row>
    <row r="66" spans="1:21" x14ac:dyDescent="0.25">
      <c r="A66" s="54"/>
      <c r="B66" s="55"/>
      <c r="C66" s="55" t="s">
        <v>157</v>
      </c>
      <c r="D66" s="56"/>
      <c r="F66" s="79">
        <v>177.6</v>
      </c>
      <c r="G66" s="79">
        <v>176.58</v>
      </c>
      <c r="H66" s="79">
        <v>167.02500000000001</v>
      </c>
      <c r="I66" s="79">
        <v>173.16</v>
      </c>
      <c r="J66" s="79">
        <v>171.91</v>
      </c>
      <c r="K66" s="79">
        <v>166.37</v>
      </c>
      <c r="L66" s="79">
        <v>166.37</v>
      </c>
      <c r="M66" s="79">
        <v>168.24</v>
      </c>
      <c r="N66" s="79">
        <v>169.64</v>
      </c>
      <c r="O66" s="79">
        <v>175.33</v>
      </c>
      <c r="P66" s="79">
        <v>175.33</v>
      </c>
      <c r="Q66" s="79">
        <v>176.81</v>
      </c>
      <c r="R66" s="79">
        <v>177.36</v>
      </c>
      <c r="S66" s="79">
        <v>174.58</v>
      </c>
      <c r="T66" s="77">
        <v>3655.7052000000003</v>
      </c>
      <c r="U66" s="77">
        <v>3491.6000000000004</v>
      </c>
    </row>
    <row r="67" spans="1:21" x14ac:dyDescent="0.25">
      <c r="A67" s="54"/>
      <c r="B67" s="55"/>
      <c r="C67" s="55" t="s">
        <v>158</v>
      </c>
      <c r="D67" s="56"/>
      <c r="F67" s="79"/>
      <c r="G67" s="79"/>
      <c r="H67" s="79"/>
      <c r="I67" s="79"/>
      <c r="J67" s="79"/>
      <c r="K67" s="79"/>
      <c r="L67" s="79"/>
      <c r="M67" s="79"/>
      <c r="N67" s="79"/>
      <c r="O67" s="79"/>
      <c r="P67" s="79"/>
      <c r="Q67" s="79"/>
      <c r="R67" s="79"/>
      <c r="S67" s="79"/>
      <c r="T67" s="84">
        <v>4797</v>
      </c>
      <c r="U67" s="66"/>
    </row>
    <row r="68" spans="1:21" x14ac:dyDescent="0.25">
      <c r="A68" s="54"/>
      <c r="B68" s="55"/>
      <c r="C68" s="54" t="s">
        <v>159</v>
      </c>
      <c r="D68" s="56"/>
      <c r="E68" s="39" t="s">
        <v>160</v>
      </c>
      <c r="G68" s="57"/>
      <c r="H68" s="57"/>
      <c r="I68" s="57"/>
      <c r="J68" s="57"/>
      <c r="K68" s="57"/>
      <c r="L68" s="57"/>
      <c r="M68" s="57"/>
      <c r="N68" s="57"/>
      <c r="O68" s="57"/>
      <c r="P68" s="57"/>
      <c r="Q68" s="57"/>
      <c r="R68" s="57"/>
      <c r="S68" s="57"/>
      <c r="T68" s="70">
        <v>9052.7052000000003</v>
      </c>
      <c r="U68" s="70">
        <v>4091.6000000000004</v>
      </c>
    </row>
    <row r="69" spans="1:21" x14ac:dyDescent="0.25">
      <c r="A69" s="41"/>
      <c r="B69" s="54" t="s">
        <v>161</v>
      </c>
      <c r="C69" s="55"/>
      <c r="D69" s="56"/>
      <c r="G69" s="57"/>
      <c r="H69" s="57"/>
      <c r="I69" s="57"/>
      <c r="J69" s="57"/>
      <c r="K69" s="57"/>
      <c r="L69" s="57"/>
      <c r="M69" s="57"/>
      <c r="N69" s="57"/>
      <c r="O69" s="57"/>
      <c r="P69" s="57"/>
      <c r="Q69" s="57"/>
      <c r="R69" s="57"/>
      <c r="S69" s="57"/>
    </row>
    <row r="70" spans="1:21" x14ac:dyDescent="0.25">
      <c r="A70" s="82"/>
      <c r="C70" s="55" t="s">
        <v>162</v>
      </c>
      <c r="D70" s="56"/>
      <c r="G70" s="57"/>
      <c r="H70" s="57"/>
      <c r="I70" s="57"/>
      <c r="J70" s="57"/>
      <c r="K70" s="57"/>
      <c r="L70" s="57"/>
      <c r="M70" s="57"/>
      <c r="N70" s="57"/>
      <c r="O70" s="57"/>
      <c r="P70" s="57"/>
      <c r="Q70" s="57"/>
      <c r="R70" s="57"/>
      <c r="S70" s="57"/>
      <c r="T70" s="55">
        <v>89</v>
      </c>
      <c r="U70" s="55">
        <v>89</v>
      </c>
    </row>
    <row r="71" spans="1:21" x14ac:dyDescent="0.25">
      <c r="A71" s="82"/>
      <c r="C71" s="55" t="s">
        <v>163</v>
      </c>
      <c r="D71" s="56"/>
      <c r="G71" s="57"/>
      <c r="H71" s="57"/>
      <c r="I71" s="57"/>
      <c r="J71" s="57"/>
      <c r="K71" s="57"/>
      <c r="L71" s="57"/>
      <c r="M71" s="57"/>
      <c r="N71" s="57"/>
      <c r="O71" s="57"/>
      <c r="P71" s="57"/>
      <c r="Q71" s="57"/>
      <c r="R71" s="57"/>
      <c r="S71" s="57"/>
      <c r="T71" s="55"/>
      <c r="U71" s="55"/>
    </row>
    <row r="72" spans="1:21" x14ac:dyDescent="0.25">
      <c r="A72" s="82"/>
      <c r="C72" s="55" t="s">
        <v>164</v>
      </c>
      <c r="D72" s="56"/>
      <c r="G72" s="57"/>
      <c r="H72" s="57"/>
      <c r="I72" s="57"/>
      <c r="J72" s="57"/>
      <c r="K72" s="57"/>
      <c r="L72" s="57"/>
      <c r="M72" s="57"/>
      <c r="N72" s="57"/>
      <c r="O72" s="57"/>
      <c r="P72" s="57"/>
      <c r="Q72" s="57"/>
      <c r="R72" s="57"/>
      <c r="S72" s="57"/>
      <c r="T72" s="55"/>
      <c r="U72" s="55"/>
    </row>
    <row r="73" spans="1:21" x14ac:dyDescent="0.25">
      <c r="A73" s="82"/>
      <c r="C73" s="55" t="s">
        <v>165</v>
      </c>
      <c r="D73" s="56"/>
      <c r="G73" s="57"/>
      <c r="H73" s="57"/>
      <c r="I73" s="57"/>
      <c r="J73" s="57"/>
      <c r="K73" s="57"/>
      <c r="L73" s="57"/>
      <c r="M73" s="57"/>
      <c r="N73" s="57"/>
      <c r="O73" s="57"/>
      <c r="P73" s="57"/>
      <c r="Q73" s="57"/>
      <c r="R73" s="57"/>
      <c r="S73" s="57"/>
      <c r="T73" s="55">
        <v>9</v>
      </c>
      <c r="U73" s="55">
        <v>9</v>
      </c>
    </row>
    <row r="74" spans="1:21" x14ac:dyDescent="0.25">
      <c r="A74" s="54"/>
      <c r="C74" s="55" t="s">
        <v>166</v>
      </c>
      <c r="D74" s="56"/>
      <c r="G74" s="79">
        <v>14.95</v>
      </c>
      <c r="H74" s="79">
        <v>14.95</v>
      </c>
      <c r="I74" s="79">
        <v>15.33</v>
      </c>
      <c r="J74" s="79">
        <v>15.74</v>
      </c>
      <c r="K74" s="79">
        <v>16.27</v>
      </c>
      <c r="L74" s="79">
        <v>16.39</v>
      </c>
      <c r="M74" s="79">
        <v>7.93</v>
      </c>
      <c r="N74" s="79">
        <v>7.93</v>
      </c>
      <c r="O74" s="79">
        <v>8.1</v>
      </c>
      <c r="P74" s="79">
        <v>8.1</v>
      </c>
      <c r="Q74" s="79">
        <v>8.36</v>
      </c>
      <c r="R74" s="79">
        <v>9.23</v>
      </c>
      <c r="S74" s="79">
        <v>9.31</v>
      </c>
      <c r="T74" s="84">
        <v>0</v>
      </c>
      <c r="U74" s="84"/>
    </row>
    <row r="75" spans="1:21" x14ac:dyDescent="0.25">
      <c r="A75" s="54"/>
      <c r="C75" s="55" t="s">
        <v>167</v>
      </c>
      <c r="D75" s="56"/>
      <c r="G75" s="79"/>
      <c r="H75" s="79"/>
      <c r="I75" s="79"/>
      <c r="J75" s="79"/>
      <c r="K75" s="79"/>
      <c r="L75" s="79"/>
      <c r="M75" s="79"/>
      <c r="N75" s="79"/>
      <c r="O75" s="79"/>
      <c r="P75" s="79"/>
      <c r="Q75" s="79"/>
      <c r="R75" s="79"/>
      <c r="S75" s="79"/>
      <c r="T75" s="84">
        <v>36324</v>
      </c>
      <c r="U75" s="84">
        <v>36324</v>
      </c>
    </row>
    <row r="76" spans="1:21" x14ac:dyDescent="0.25">
      <c r="A76" s="54"/>
      <c r="C76" s="55" t="s">
        <v>168</v>
      </c>
      <c r="D76" s="56"/>
      <c r="F76" s="79">
        <v>-52.8</v>
      </c>
      <c r="G76" s="79">
        <v>-110</v>
      </c>
      <c r="H76" s="79">
        <v>-110</v>
      </c>
      <c r="I76" s="79">
        <v>-37.450000000000003</v>
      </c>
      <c r="J76" s="79">
        <v>-120</v>
      </c>
      <c r="K76" s="79">
        <v>-80.06</v>
      </c>
      <c r="L76" s="85" t="s">
        <v>169</v>
      </c>
      <c r="M76" s="85" t="s">
        <v>169</v>
      </c>
      <c r="N76" s="85" t="s">
        <v>169</v>
      </c>
      <c r="O76" s="85" t="s">
        <v>169</v>
      </c>
      <c r="P76" s="85" t="s">
        <v>169</v>
      </c>
      <c r="Q76" s="85" t="s">
        <v>169</v>
      </c>
      <c r="R76" s="85" t="s">
        <v>169</v>
      </c>
      <c r="S76" s="85" t="s">
        <v>169</v>
      </c>
      <c r="T76" s="65">
        <v>-29548</v>
      </c>
      <c r="U76" s="65">
        <v>-31150</v>
      </c>
    </row>
    <row r="77" spans="1:21" x14ac:dyDescent="0.25">
      <c r="A77" s="54"/>
      <c r="C77" s="55" t="s">
        <v>170</v>
      </c>
      <c r="D77" s="56"/>
      <c r="G77" s="79"/>
      <c r="H77" s="79"/>
      <c r="I77" s="79">
        <v>0</v>
      </c>
      <c r="J77" s="79">
        <v>783</v>
      </c>
      <c r="K77" s="79">
        <v>820</v>
      </c>
      <c r="L77" s="85" t="s">
        <v>169</v>
      </c>
      <c r="M77" s="85" t="s">
        <v>169</v>
      </c>
      <c r="N77" s="85" t="s">
        <v>169</v>
      </c>
      <c r="O77" s="85" t="s">
        <v>169</v>
      </c>
      <c r="P77" s="85" t="s">
        <v>169</v>
      </c>
      <c r="Q77" s="85" t="s">
        <v>169</v>
      </c>
      <c r="R77" s="85" t="s">
        <v>169</v>
      </c>
      <c r="S77" s="85" t="s">
        <v>169</v>
      </c>
      <c r="T77" s="80">
        <v>91225</v>
      </c>
      <c r="U77" s="80">
        <v>104041</v>
      </c>
    </row>
    <row r="78" spans="1:21" x14ac:dyDescent="0.25">
      <c r="A78" s="54"/>
      <c r="C78" s="55" t="s">
        <v>171</v>
      </c>
      <c r="D78" s="56" t="s">
        <v>172</v>
      </c>
      <c r="G78" s="79"/>
      <c r="H78" s="79"/>
      <c r="I78" s="79"/>
      <c r="J78" s="79"/>
      <c r="K78" s="79"/>
      <c r="L78" s="85"/>
      <c r="M78" s="85"/>
      <c r="N78" s="85"/>
      <c r="O78" s="85"/>
      <c r="P78" s="85"/>
      <c r="Q78" s="85"/>
      <c r="R78" s="86">
        <v>1619</v>
      </c>
      <c r="S78" s="86">
        <v>1633</v>
      </c>
      <c r="T78" s="84">
        <v>14697</v>
      </c>
      <c r="U78" s="84">
        <v>16047</v>
      </c>
    </row>
    <row r="79" spans="1:21" x14ac:dyDescent="0.25">
      <c r="A79" s="54"/>
      <c r="C79" s="55" t="s">
        <v>173</v>
      </c>
      <c r="D79" s="56"/>
      <c r="G79" s="79"/>
      <c r="H79" s="79"/>
      <c r="I79" s="79">
        <v>0</v>
      </c>
      <c r="J79" s="79" t="s">
        <v>169</v>
      </c>
      <c r="K79" s="85" t="s">
        <v>169</v>
      </c>
      <c r="L79" s="85" t="s">
        <v>169</v>
      </c>
      <c r="M79" s="85" t="s">
        <v>169</v>
      </c>
      <c r="N79" s="85" t="s">
        <v>169</v>
      </c>
      <c r="O79" s="85" t="s">
        <v>169</v>
      </c>
      <c r="P79" s="85" t="s">
        <v>169</v>
      </c>
      <c r="Q79" s="85" t="s">
        <v>169</v>
      </c>
      <c r="R79" s="85" t="s">
        <v>169</v>
      </c>
      <c r="S79" s="85" t="s">
        <v>169</v>
      </c>
      <c r="T79" s="84">
        <v>0</v>
      </c>
      <c r="U79" s="84"/>
    </row>
    <row r="80" spans="1:21" x14ac:dyDescent="0.25">
      <c r="A80" s="54"/>
      <c r="C80" s="55" t="s">
        <v>174</v>
      </c>
      <c r="D80" s="56"/>
      <c r="F80" s="79"/>
      <c r="G80" s="79"/>
      <c r="H80" s="79"/>
      <c r="I80" s="79"/>
      <c r="J80" s="79"/>
      <c r="K80" s="79"/>
      <c r="L80" s="79"/>
      <c r="M80" s="79"/>
      <c r="N80" s="79"/>
      <c r="O80" s="79"/>
      <c r="P80" s="79"/>
      <c r="Q80" s="79"/>
      <c r="R80" s="79"/>
      <c r="S80" s="79"/>
      <c r="T80" s="84">
        <v>0</v>
      </c>
      <c r="U80" s="84"/>
    </row>
    <row r="81" spans="1:21" x14ac:dyDescent="0.25">
      <c r="A81" s="54"/>
      <c r="C81" s="55" t="s">
        <v>175</v>
      </c>
      <c r="D81" s="56" t="s">
        <v>176</v>
      </c>
      <c r="E81" s="39" t="s">
        <v>177</v>
      </c>
      <c r="F81" s="79"/>
      <c r="G81" s="79"/>
      <c r="H81" s="79"/>
      <c r="I81" s="79"/>
      <c r="J81" s="79"/>
      <c r="K81" s="79"/>
      <c r="L81" s="79"/>
      <c r="M81" s="79"/>
      <c r="N81" s="79"/>
      <c r="O81" s="79"/>
      <c r="P81" s="79"/>
      <c r="Q81" s="79"/>
      <c r="R81" s="79"/>
      <c r="S81" s="79"/>
      <c r="T81" s="84">
        <v>1549</v>
      </c>
      <c r="U81" s="84">
        <v>1549</v>
      </c>
    </row>
    <row r="82" spans="1:21" x14ac:dyDescent="0.25">
      <c r="A82" s="54"/>
      <c r="C82" s="54" t="s">
        <v>178</v>
      </c>
      <c r="D82" s="56"/>
      <c r="E82" s="39" t="s">
        <v>179</v>
      </c>
      <c r="F82" s="79"/>
      <c r="G82" s="79"/>
      <c r="H82" s="79"/>
      <c r="I82" s="79"/>
      <c r="J82" s="79"/>
      <c r="K82" s="79"/>
      <c r="L82" s="79"/>
      <c r="M82" s="79"/>
      <c r="N82" s="79"/>
      <c r="O82" s="79"/>
      <c r="P82" s="79"/>
      <c r="Q82" s="79"/>
      <c r="R82" s="79"/>
      <c r="S82" s="79"/>
      <c r="T82" s="81">
        <v>114247</v>
      </c>
      <c r="U82" s="81">
        <v>126811</v>
      </c>
    </row>
    <row r="83" spans="1:21" x14ac:dyDescent="0.25">
      <c r="B83" s="54" t="s">
        <v>180</v>
      </c>
      <c r="D83" s="56"/>
    </row>
    <row r="84" spans="1:21" x14ac:dyDescent="0.25">
      <c r="A84" s="54"/>
      <c r="C84" s="55" t="s">
        <v>181</v>
      </c>
      <c r="D84" s="56"/>
      <c r="G84" s="57"/>
      <c r="H84" s="57"/>
      <c r="I84" s="57"/>
      <c r="J84" s="57"/>
      <c r="K84" s="57"/>
      <c r="L84" s="57"/>
      <c r="M84" s="57"/>
      <c r="N84" s="57"/>
      <c r="O84" s="57"/>
      <c r="P84" s="57"/>
      <c r="Q84" s="57"/>
      <c r="R84" s="57"/>
      <c r="S84" s="57"/>
      <c r="T84" s="55">
        <v>5213</v>
      </c>
      <c r="U84" s="87">
        <v>5213</v>
      </c>
    </row>
    <row r="85" spans="1:21" x14ac:dyDescent="0.25">
      <c r="A85" s="54"/>
      <c r="C85" s="55" t="s">
        <v>182</v>
      </c>
      <c r="D85" s="56"/>
      <c r="E85" s="41"/>
      <c r="G85" s="79">
        <v>1.2679551506149582</v>
      </c>
      <c r="H85" s="79">
        <v>1.2679551506149582</v>
      </c>
      <c r="I85" s="79">
        <v>1.2679551506149582</v>
      </c>
      <c r="J85" s="79">
        <v>1.6404000000000001</v>
      </c>
      <c r="K85" s="79">
        <v>1.6404000000000001</v>
      </c>
      <c r="L85" s="79">
        <v>1.6404000000000001</v>
      </c>
      <c r="M85" s="79">
        <v>1.6404000000000001</v>
      </c>
      <c r="N85" s="79">
        <v>1.6404000000000001</v>
      </c>
      <c r="O85" s="79">
        <v>1.6404000000000001</v>
      </c>
      <c r="P85" s="79">
        <v>1.6404000000000001</v>
      </c>
      <c r="Q85" s="79">
        <v>1.6404000000000001</v>
      </c>
      <c r="R85" s="79">
        <v>1.2</v>
      </c>
      <c r="S85" s="79">
        <v>1.2</v>
      </c>
      <c r="T85" s="80">
        <v>6255.5999999999995</v>
      </c>
      <c r="U85" s="80">
        <v>6255.5999999999995</v>
      </c>
    </row>
    <row r="86" spans="1:21" x14ac:dyDescent="0.25">
      <c r="A86" s="54"/>
      <c r="C86" s="55" t="s">
        <v>183</v>
      </c>
      <c r="D86" s="56"/>
      <c r="E86" s="41"/>
      <c r="G86" s="79"/>
      <c r="H86" s="79"/>
      <c r="I86" s="79"/>
      <c r="J86" s="79"/>
      <c r="K86" s="79"/>
      <c r="L86" s="79"/>
      <c r="M86" s="79"/>
      <c r="N86" s="79"/>
      <c r="O86" s="79"/>
      <c r="P86" s="79"/>
      <c r="Q86" s="79"/>
      <c r="R86" s="79">
        <v>7</v>
      </c>
      <c r="S86" s="79">
        <v>7</v>
      </c>
      <c r="T86" s="80">
        <v>1918</v>
      </c>
      <c r="U86" s="80">
        <v>1841</v>
      </c>
    </row>
    <row r="87" spans="1:21" x14ac:dyDescent="0.25">
      <c r="A87" s="54"/>
      <c r="C87" s="55" t="s">
        <v>184</v>
      </c>
      <c r="D87" s="56"/>
      <c r="G87" s="57"/>
      <c r="H87" s="57"/>
      <c r="I87" s="57"/>
      <c r="J87" s="57"/>
      <c r="K87" s="57"/>
      <c r="L87" s="57"/>
      <c r="M87" s="57"/>
      <c r="N87" s="57"/>
      <c r="O87" s="57"/>
      <c r="P87" s="57"/>
      <c r="Q87" s="57"/>
      <c r="R87" s="57"/>
      <c r="S87" s="57"/>
      <c r="T87" s="84">
        <v>0</v>
      </c>
      <c r="U87" s="84">
        <v>0</v>
      </c>
    </row>
    <row r="88" spans="1:21" x14ac:dyDescent="0.25">
      <c r="C88" s="55" t="s">
        <v>185</v>
      </c>
      <c r="D88" s="56"/>
      <c r="E88" s="39" t="s">
        <v>186</v>
      </c>
      <c r="T88" s="81">
        <v>8173.5999999999995</v>
      </c>
      <c r="U88" s="81">
        <v>8096.5999999999995</v>
      </c>
    </row>
    <row r="89" spans="1:21" x14ac:dyDescent="0.25">
      <c r="B89" s="54" t="s">
        <v>187</v>
      </c>
      <c r="D89" s="56"/>
      <c r="T89" s="59">
        <v>155967.3052</v>
      </c>
      <c r="U89" s="59">
        <v>153479.20000000001</v>
      </c>
    </row>
    <row r="90" spans="1:21" x14ac:dyDescent="0.25">
      <c r="D90" s="56"/>
    </row>
    <row r="91" spans="1:21" x14ac:dyDescent="0.25">
      <c r="A91" s="54" t="s">
        <v>188</v>
      </c>
      <c r="B91" s="55"/>
      <c r="C91" s="55"/>
      <c r="D91" s="56"/>
      <c r="G91" s="57"/>
      <c r="H91" s="57"/>
      <c r="I91" s="57"/>
      <c r="J91" s="57"/>
      <c r="K91" s="57"/>
      <c r="L91" s="57"/>
      <c r="M91" s="57"/>
      <c r="N91" s="57"/>
      <c r="O91" s="57"/>
      <c r="P91" s="57"/>
      <c r="Q91" s="57"/>
      <c r="R91" s="57"/>
      <c r="S91" s="57"/>
      <c r="T91" s="88">
        <v>500250.3052</v>
      </c>
      <c r="U91" s="88">
        <v>508167.2</v>
      </c>
    </row>
    <row r="92" spans="1:21" x14ac:dyDescent="0.25">
      <c r="A92" s="54"/>
      <c r="B92" s="55"/>
      <c r="C92" s="55"/>
      <c r="D92" s="56"/>
      <c r="G92" s="57"/>
      <c r="H92" s="57"/>
      <c r="I92" s="57"/>
      <c r="J92" s="57"/>
      <c r="K92" s="57"/>
      <c r="L92" s="57"/>
      <c r="M92" s="57"/>
      <c r="N92" s="57"/>
      <c r="O92" s="57"/>
      <c r="P92" s="57"/>
      <c r="Q92" s="57"/>
      <c r="R92" s="57"/>
      <c r="S92" s="57"/>
      <c r="T92" s="88"/>
      <c r="U92" s="88"/>
    </row>
    <row r="93" spans="1:21" x14ac:dyDescent="0.25">
      <c r="A93" s="54" t="s">
        <v>311</v>
      </c>
      <c r="B93" s="55"/>
      <c r="C93" s="55"/>
      <c r="D93" s="56"/>
      <c r="E93" s="62">
        <v>280000</v>
      </c>
      <c r="G93" s="57"/>
      <c r="H93" s="57"/>
      <c r="I93" s="57"/>
      <c r="J93" s="57"/>
      <c r="K93" s="57"/>
      <c r="L93" s="57"/>
      <c r="M93" s="57"/>
      <c r="N93" s="57"/>
      <c r="O93" s="57"/>
      <c r="P93" s="57"/>
      <c r="Q93" s="57"/>
      <c r="R93" s="57"/>
      <c r="S93" s="57"/>
      <c r="T93" s="89">
        <v>-13545.871808275419</v>
      </c>
      <c r="U93" s="89">
        <v>-13294.561773768852</v>
      </c>
    </row>
    <row r="94" spans="1:21" x14ac:dyDescent="0.25">
      <c r="A94" s="54" t="s">
        <v>189</v>
      </c>
      <c r="B94" s="55"/>
      <c r="C94" s="55"/>
      <c r="D94" s="56"/>
      <c r="E94" s="62"/>
      <c r="G94" s="57"/>
      <c r="H94" s="57"/>
      <c r="I94" s="57"/>
      <c r="J94" s="57"/>
      <c r="K94" s="57"/>
      <c r="L94" s="57"/>
      <c r="M94" s="57"/>
      <c r="N94" s="57"/>
      <c r="O94" s="57"/>
      <c r="P94" s="57"/>
      <c r="Q94" s="57"/>
      <c r="R94" s="57"/>
      <c r="S94" s="57"/>
      <c r="T94" s="89"/>
      <c r="U94" s="89"/>
    </row>
    <row r="95" spans="1:21" x14ac:dyDescent="0.25">
      <c r="A95" s="54"/>
      <c r="B95" s="55"/>
      <c r="C95" s="55"/>
      <c r="D95" s="56"/>
      <c r="E95" s="62"/>
      <c r="G95" s="57"/>
      <c r="H95" s="57"/>
      <c r="I95" s="57"/>
      <c r="J95" s="57"/>
      <c r="K95" s="57"/>
      <c r="L95" s="57"/>
      <c r="M95" s="57"/>
      <c r="N95" s="57"/>
      <c r="O95" s="57"/>
      <c r="P95" s="57"/>
      <c r="Q95" s="57"/>
      <c r="R95" s="57"/>
      <c r="S95" s="57"/>
    </row>
    <row r="96" spans="1:21" x14ac:dyDescent="0.25">
      <c r="A96" s="54" t="s">
        <v>190</v>
      </c>
      <c r="B96" s="55"/>
      <c r="C96" s="55"/>
      <c r="D96" s="56"/>
      <c r="E96" s="62"/>
      <c r="G96" s="57"/>
      <c r="H96" s="57"/>
      <c r="I96" s="57"/>
      <c r="J96" s="57"/>
      <c r="K96" s="57"/>
      <c r="L96" s="57"/>
      <c r="M96" s="57"/>
      <c r="N96" s="57"/>
      <c r="O96" s="57"/>
      <c r="P96" s="57"/>
      <c r="Q96" s="57"/>
      <c r="R96" s="57"/>
      <c r="S96" s="57"/>
      <c r="T96" s="88">
        <v>486704.4333917246</v>
      </c>
      <c r="U96" s="88">
        <v>494872.63822623115</v>
      </c>
    </row>
    <row r="97" spans="1:21" x14ac:dyDescent="0.25">
      <c r="A97" s="54"/>
      <c r="B97" s="55"/>
      <c r="C97" s="55"/>
      <c r="D97" s="56"/>
      <c r="E97" s="62"/>
      <c r="G97" s="57"/>
      <c r="H97" s="57"/>
      <c r="I97" s="57"/>
      <c r="J97" s="57"/>
      <c r="K97" s="57"/>
      <c r="L97" s="57"/>
      <c r="M97" s="57"/>
      <c r="N97" s="57"/>
      <c r="O97" s="57"/>
      <c r="P97" s="57"/>
      <c r="Q97" s="57"/>
      <c r="R97" s="57"/>
      <c r="S97" s="57"/>
    </row>
    <row r="98" spans="1:21" x14ac:dyDescent="0.25">
      <c r="A98" s="54"/>
      <c r="B98" s="55"/>
      <c r="C98" s="55"/>
      <c r="D98" s="56"/>
      <c r="G98" s="57"/>
      <c r="H98" s="57"/>
      <c r="I98" s="57"/>
      <c r="J98" s="57"/>
      <c r="K98" s="57"/>
      <c r="L98" s="57"/>
      <c r="M98" s="57"/>
      <c r="N98" s="57"/>
      <c r="O98" s="57"/>
      <c r="P98" s="57"/>
      <c r="Q98" s="57"/>
      <c r="R98" s="57"/>
      <c r="S98" s="57"/>
    </row>
    <row r="99" spans="1:21" x14ac:dyDescent="0.25">
      <c r="A99" s="82" t="s">
        <v>191</v>
      </c>
      <c r="B99" s="82"/>
      <c r="C99" s="82"/>
      <c r="D99" s="56"/>
      <c r="E99" s="90"/>
      <c r="G99" s="57"/>
      <c r="H99" s="57"/>
      <c r="I99" s="57"/>
      <c r="J99" s="57"/>
      <c r="K99" s="57"/>
      <c r="L99" s="57"/>
      <c r="M99" s="57"/>
      <c r="N99" s="57"/>
      <c r="O99" s="57"/>
      <c r="P99" s="57"/>
      <c r="Q99" s="57"/>
      <c r="R99" s="57"/>
      <c r="S99" s="57"/>
    </row>
    <row r="100" spans="1:21" x14ac:dyDescent="0.25">
      <c r="A100" s="54"/>
      <c r="B100" s="55"/>
      <c r="C100" s="55"/>
      <c r="D100" s="56"/>
      <c r="G100" s="57"/>
      <c r="H100" s="57"/>
      <c r="I100" s="57"/>
      <c r="J100" s="57"/>
      <c r="K100" s="57"/>
      <c r="L100" s="57"/>
      <c r="M100" s="57"/>
      <c r="N100" s="57"/>
      <c r="O100" s="57"/>
      <c r="P100" s="57"/>
      <c r="Q100" s="57"/>
      <c r="R100" s="57"/>
      <c r="S100" s="57"/>
    </row>
    <row r="101" spans="1:21" x14ac:dyDescent="0.25">
      <c r="D101" s="56"/>
    </row>
    <row r="102" spans="1:21" x14ac:dyDescent="0.25">
      <c r="A102" s="54"/>
      <c r="B102" s="55" t="s">
        <v>149</v>
      </c>
      <c r="C102" s="55"/>
      <c r="D102" s="56"/>
      <c r="G102" s="57"/>
      <c r="H102" s="57"/>
      <c r="I102" s="57"/>
      <c r="J102" s="57"/>
      <c r="K102" s="57"/>
      <c r="L102" s="57"/>
      <c r="M102" s="57"/>
      <c r="N102" s="57"/>
      <c r="O102" s="57"/>
      <c r="P102" s="57"/>
      <c r="Q102" s="57">
        <v>0</v>
      </c>
      <c r="R102" s="57">
        <v>1000</v>
      </c>
      <c r="S102" s="57">
        <v>1000</v>
      </c>
      <c r="T102" s="91">
        <v>1000</v>
      </c>
      <c r="U102" s="91">
        <v>1000</v>
      </c>
    </row>
    <row r="103" spans="1:21" x14ac:dyDescent="0.25">
      <c r="A103" s="54"/>
      <c r="B103" s="55" t="s">
        <v>76</v>
      </c>
      <c r="C103" s="55"/>
      <c r="D103" s="56"/>
      <c r="E103" s="39" t="s">
        <v>192</v>
      </c>
      <c r="G103" s="57">
        <v>8</v>
      </c>
      <c r="H103" s="57">
        <v>8</v>
      </c>
      <c r="I103" s="57">
        <v>8</v>
      </c>
      <c r="J103" s="57">
        <v>8</v>
      </c>
      <c r="K103" s="57">
        <v>8</v>
      </c>
      <c r="L103" s="57">
        <v>8</v>
      </c>
      <c r="M103" s="57">
        <v>8</v>
      </c>
      <c r="N103" s="57">
        <v>8</v>
      </c>
      <c r="O103" s="57">
        <v>8</v>
      </c>
      <c r="P103" s="57">
        <v>8</v>
      </c>
      <c r="Q103" s="57">
        <v>8</v>
      </c>
      <c r="R103" s="57">
        <v>14</v>
      </c>
      <c r="S103" s="57">
        <v>14</v>
      </c>
      <c r="T103" s="75">
        <v>3836</v>
      </c>
      <c r="U103" s="75">
        <v>3682</v>
      </c>
    </row>
    <row r="104" spans="1:21" x14ac:dyDescent="0.25">
      <c r="A104" s="54"/>
      <c r="B104" s="55" t="s">
        <v>193</v>
      </c>
      <c r="C104" s="55"/>
      <c r="D104" s="56"/>
      <c r="E104" s="39" t="s">
        <v>194</v>
      </c>
      <c r="F104" s="79">
        <v>24.86</v>
      </c>
      <c r="G104" s="79">
        <v>24.76</v>
      </c>
      <c r="H104" s="79">
        <v>24.02</v>
      </c>
      <c r="I104" s="79">
        <v>23.62</v>
      </c>
      <c r="J104" s="79">
        <v>22.985925925925926</v>
      </c>
      <c r="K104" s="79">
        <v>23.32</v>
      </c>
      <c r="L104" s="79">
        <v>25.29</v>
      </c>
      <c r="M104" s="79">
        <v>25.29</v>
      </c>
      <c r="N104" s="79">
        <v>23.093220338983052</v>
      </c>
      <c r="O104" s="79">
        <v>23.89</v>
      </c>
      <c r="P104" s="79">
        <v>23.680529300567109</v>
      </c>
      <c r="Q104" s="79">
        <v>24.16</v>
      </c>
      <c r="R104" s="79">
        <v>26.41</v>
      </c>
      <c r="S104" s="79">
        <v>29.03</v>
      </c>
      <c r="T104" s="58">
        <v>2583.67</v>
      </c>
      <c r="U104" s="58">
        <v>2583.67</v>
      </c>
    </row>
    <row r="105" spans="1:21" x14ac:dyDescent="0.25">
      <c r="A105" s="54"/>
      <c r="B105" s="55" t="s">
        <v>195</v>
      </c>
      <c r="C105" s="55"/>
      <c r="D105" s="56">
        <v>18014</v>
      </c>
      <c r="F105" s="79"/>
      <c r="G105" s="79"/>
      <c r="H105" s="79"/>
      <c r="I105" s="79"/>
      <c r="J105" s="79"/>
      <c r="K105" s="79"/>
      <c r="L105" s="79"/>
      <c r="M105" s="79"/>
      <c r="N105" s="79"/>
      <c r="O105" s="79"/>
      <c r="P105" s="79"/>
      <c r="Q105" s="79"/>
      <c r="R105" s="79"/>
      <c r="S105" s="79"/>
      <c r="T105" s="58">
        <v>5127</v>
      </c>
      <c r="U105" s="58">
        <v>4910</v>
      </c>
    </row>
    <row r="106" spans="1:21" x14ac:dyDescent="0.25">
      <c r="A106" s="54"/>
      <c r="B106" s="55" t="s">
        <v>196</v>
      </c>
      <c r="C106" s="55"/>
      <c r="D106" s="56"/>
      <c r="F106" s="79"/>
      <c r="G106" s="79"/>
      <c r="H106" s="79"/>
      <c r="I106" s="79"/>
      <c r="J106" s="79"/>
      <c r="K106" s="79"/>
      <c r="L106" s="79"/>
      <c r="M106" s="79"/>
      <c r="N106" s="79"/>
      <c r="O106" s="79"/>
      <c r="P106" s="79"/>
      <c r="Q106" s="79"/>
      <c r="R106" s="79"/>
      <c r="S106" s="79"/>
      <c r="T106" s="58"/>
      <c r="U106" s="58"/>
    </row>
    <row r="107" spans="1:21" x14ac:dyDescent="0.25">
      <c r="A107" s="54"/>
      <c r="B107" s="55"/>
      <c r="C107" s="55" t="s">
        <v>197</v>
      </c>
      <c r="D107" s="56"/>
      <c r="F107" s="79"/>
      <c r="G107" s="79"/>
      <c r="H107" s="79"/>
      <c r="I107" s="79"/>
      <c r="J107" s="79"/>
      <c r="K107" s="79"/>
      <c r="L107" s="79"/>
      <c r="M107" s="79"/>
      <c r="N107" s="79"/>
      <c r="O107" s="79"/>
      <c r="P107" s="79"/>
      <c r="Q107" s="79"/>
      <c r="R107" s="79"/>
      <c r="S107" s="79" t="s">
        <v>141</v>
      </c>
      <c r="T107" s="58"/>
      <c r="U107" s="58"/>
    </row>
    <row r="108" spans="1:21" x14ac:dyDescent="0.25">
      <c r="A108" s="54"/>
      <c r="B108" s="55"/>
      <c r="C108" s="55" t="s">
        <v>158</v>
      </c>
      <c r="D108" s="56"/>
      <c r="F108" s="79"/>
      <c r="G108" s="79"/>
      <c r="H108" s="79"/>
      <c r="I108" s="79"/>
      <c r="J108" s="79"/>
      <c r="K108" s="79"/>
      <c r="L108" s="79"/>
      <c r="M108" s="79"/>
      <c r="N108" s="79"/>
      <c r="O108" s="79"/>
      <c r="P108" s="79"/>
      <c r="Q108" s="79"/>
      <c r="R108" s="79"/>
      <c r="S108" s="79"/>
      <c r="T108" s="58"/>
      <c r="U108" s="58"/>
    </row>
    <row r="109" spans="1:21" x14ac:dyDescent="0.25">
      <c r="A109" s="54"/>
      <c r="B109" s="55"/>
      <c r="C109" s="55" t="s">
        <v>198</v>
      </c>
      <c r="D109" s="56">
        <v>50765</v>
      </c>
      <c r="E109" s="39" t="s">
        <v>199</v>
      </c>
      <c r="F109" s="79"/>
      <c r="G109" s="79"/>
      <c r="H109" s="79"/>
      <c r="I109" s="79"/>
      <c r="J109" s="79"/>
      <c r="K109" s="79"/>
      <c r="L109" s="79"/>
      <c r="M109" s="79"/>
      <c r="N109" s="79"/>
      <c r="O109" s="79"/>
      <c r="P109" s="79"/>
      <c r="Q109" s="79"/>
      <c r="R109" s="79"/>
      <c r="S109" s="79"/>
      <c r="T109" s="58"/>
      <c r="U109" s="58"/>
    </row>
    <row r="110" spans="1:21" x14ac:dyDescent="0.25">
      <c r="A110" s="54"/>
      <c r="B110" s="55" t="s">
        <v>200</v>
      </c>
      <c r="C110" s="55"/>
      <c r="D110" s="56"/>
      <c r="E110" s="41"/>
      <c r="G110" s="41"/>
      <c r="H110" s="57"/>
      <c r="I110" s="57"/>
      <c r="J110" s="57"/>
      <c r="K110" s="57"/>
      <c r="L110" s="57"/>
      <c r="M110" s="57"/>
      <c r="N110" s="57"/>
      <c r="O110" s="57"/>
      <c r="P110" s="57"/>
      <c r="Q110" s="57"/>
      <c r="R110" s="57"/>
      <c r="S110" s="57"/>
      <c r="T110" s="58"/>
      <c r="U110" s="58"/>
    </row>
    <row r="111" spans="1:21" x14ac:dyDescent="0.25">
      <c r="A111" s="54"/>
      <c r="B111" s="55"/>
      <c r="C111" s="55" t="s">
        <v>197</v>
      </c>
      <c r="D111" s="56"/>
      <c r="G111" s="41"/>
      <c r="H111" s="57"/>
      <c r="I111" s="57"/>
      <c r="J111" s="57"/>
      <c r="K111" s="57"/>
      <c r="L111" s="57"/>
      <c r="M111" s="57"/>
      <c r="N111" s="57"/>
      <c r="O111" s="57"/>
      <c r="P111" s="57"/>
      <c r="Q111" s="57"/>
      <c r="R111" s="57"/>
      <c r="S111" s="57"/>
      <c r="T111" s="58"/>
      <c r="U111" s="58"/>
    </row>
    <row r="112" spans="1:21" x14ac:dyDescent="0.25">
      <c r="A112" s="54"/>
      <c r="B112" s="55"/>
      <c r="C112" s="55" t="s">
        <v>158</v>
      </c>
      <c r="D112" s="56"/>
      <c r="G112" s="41"/>
      <c r="H112" s="57"/>
      <c r="I112" s="57"/>
      <c r="J112" s="57"/>
      <c r="K112" s="57"/>
      <c r="L112" s="57"/>
      <c r="M112" s="57"/>
      <c r="N112" s="57"/>
      <c r="O112" s="57"/>
      <c r="P112" s="57"/>
      <c r="Q112" s="57"/>
      <c r="R112" s="57"/>
      <c r="S112" s="57"/>
      <c r="T112" s="58"/>
      <c r="U112" s="58"/>
    </row>
    <row r="113" spans="1:21" x14ac:dyDescent="0.25">
      <c r="A113" s="54"/>
      <c r="B113" s="55"/>
      <c r="C113" s="55" t="s">
        <v>201</v>
      </c>
      <c r="D113" s="56"/>
      <c r="E113" s="39" t="s">
        <v>202</v>
      </c>
      <c r="G113" s="57"/>
      <c r="H113" s="57"/>
      <c r="I113" s="57"/>
      <c r="J113" s="57"/>
      <c r="K113" s="57"/>
      <c r="L113" s="57"/>
      <c r="M113" s="57"/>
      <c r="N113" s="57"/>
      <c r="O113" s="57"/>
      <c r="P113" s="57"/>
      <c r="Q113" s="57"/>
      <c r="R113" s="57"/>
      <c r="S113" s="57"/>
      <c r="T113" s="92">
        <v>0</v>
      </c>
      <c r="U113" s="92">
        <v>0</v>
      </c>
    </row>
    <row r="114" spans="1:21" x14ac:dyDescent="0.25">
      <c r="A114" s="54"/>
      <c r="B114" s="55"/>
      <c r="C114" s="55"/>
      <c r="D114" s="56"/>
      <c r="G114" s="57"/>
      <c r="H114" s="57"/>
      <c r="I114" s="57"/>
      <c r="J114" s="57"/>
      <c r="K114" s="57"/>
      <c r="L114" s="57"/>
      <c r="M114" s="57"/>
      <c r="N114" s="57"/>
      <c r="O114" s="57"/>
      <c r="P114" s="57"/>
      <c r="Q114" s="57"/>
      <c r="R114" s="57"/>
      <c r="S114" s="57"/>
    </row>
    <row r="115" spans="1:21" x14ac:dyDescent="0.25">
      <c r="A115" s="54" t="s">
        <v>203</v>
      </c>
      <c r="B115" s="55"/>
      <c r="C115" s="55"/>
      <c r="D115" s="56"/>
      <c r="G115" s="57"/>
      <c r="H115" s="57"/>
      <c r="I115" s="57"/>
      <c r="J115" s="57"/>
      <c r="K115" s="57"/>
      <c r="L115" s="57"/>
      <c r="M115" s="57"/>
      <c r="N115" s="57"/>
      <c r="O115" s="57"/>
      <c r="P115" s="57"/>
      <c r="Q115" s="57"/>
      <c r="R115" s="57"/>
      <c r="S115" s="57"/>
      <c r="T115" s="58">
        <v>1773</v>
      </c>
      <c r="U115" s="58"/>
    </row>
    <row r="116" spans="1:21" x14ac:dyDescent="0.25">
      <c r="A116" s="54"/>
      <c r="B116" s="55"/>
      <c r="C116" s="55"/>
      <c r="D116" s="56"/>
      <c r="G116" s="57"/>
      <c r="H116" s="57"/>
      <c r="I116" s="57"/>
      <c r="J116" s="57"/>
      <c r="K116" s="57"/>
      <c r="L116" s="57"/>
      <c r="M116" s="57"/>
      <c r="N116" s="57"/>
      <c r="O116" s="57"/>
      <c r="P116" s="57"/>
      <c r="Q116" s="57"/>
      <c r="R116" s="57"/>
      <c r="S116" s="57"/>
    </row>
    <row r="117" spans="1:21" x14ac:dyDescent="0.25">
      <c r="A117" s="196" t="s">
        <v>204</v>
      </c>
      <c r="B117" s="196"/>
      <c r="C117" s="196"/>
      <c r="D117" s="56"/>
      <c r="E117" s="69"/>
      <c r="G117" s="57"/>
      <c r="H117" s="57"/>
      <c r="I117" s="57"/>
      <c r="J117" s="57"/>
      <c r="K117" s="57"/>
      <c r="L117" s="57"/>
      <c r="M117" s="57"/>
      <c r="N117" s="57"/>
      <c r="O117" s="57"/>
      <c r="P117" s="57"/>
      <c r="Q117" s="57"/>
      <c r="R117" s="57"/>
      <c r="S117" s="57"/>
      <c r="T117" s="88">
        <v>14319.67</v>
      </c>
      <c r="U117" s="88">
        <v>12175.67</v>
      </c>
    </row>
    <row r="118" spans="1:21" ht="16.5" thickBot="1" x14ac:dyDescent="0.3">
      <c r="A118" s="54"/>
      <c r="B118" s="54"/>
      <c r="C118" s="54"/>
      <c r="D118" s="56"/>
      <c r="E118" s="69"/>
      <c r="G118" s="57"/>
      <c r="H118" s="57"/>
      <c r="I118" s="57"/>
      <c r="J118" s="57"/>
      <c r="K118" s="57"/>
      <c r="L118" s="57"/>
      <c r="M118" s="57"/>
      <c r="N118" s="57"/>
      <c r="O118" s="57"/>
      <c r="P118" s="57"/>
      <c r="Q118" s="57"/>
      <c r="R118" s="57"/>
      <c r="S118" s="57"/>
      <c r="T118" s="54"/>
      <c r="U118" s="54"/>
    </row>
    <row r="119" spans="1:21" ht="16.5" thickBot="1" x14ac:dyDescent="0.3">
      <c r="A119" s="197" t="s">
        <v>205</v>
      </c>
      <c r="B119" s="198"/>
      <c r="C119" s="199"/>
      <c r="D119" s="56"/>
      <c r="E119" s="69"/>
      <c r="G119" s="57"/>
      <c r="H119" s="57"/>
      <c r="I119" s="57"/>
      <c r="J119" s="57"/>
      <c r="K119" s="57"/>
      <c r="L119" s="57"/>
      <c r="M119" s="57"/>
      <c r="N119" s="57"/>
      <c r="O119" s="57"/>
      <c r="P119" s="57"/>
      <c r="Q119" s="57"/>
      <c r="R119" s="57"/>
      <c r="S119" s="57"/>
      <c r="T119" s="93">
        <v>501024.10339172458</v>
      </c>
      <c r="U119" s="93">
        <v>507048.30822623114</v>
      </c>
    </row>
    <row r="120" spans="1:21" x14ac:dyDescent="0.25">
      <c r="A120" s="54"/>
      <c r="B120" s="55"/>
      <c r="C120" s="55"/>
      <c r="D120" s="56"/>
      <c r="G120" s="57"/>
      <c r="H120" s="57"/>
      <c r="I120" s="57"/>
      <c r="J120" s="57"/>
      <c r="K120" s="57"/>
      <c r="L120" s="57"/>
      <c r="M120" s="57"/>
      <c r="N120" s="57"/>
      <c r="O120" s="57"/>
      <c r="P120" s="57"/>
      <c r="Q120" s="57"/>
      <c r="R120" s="57"/>
      <c r="S120" s="57"/>
    </row>
    <row r="121" spans="1:21" ht="16.5" thickBot="1" x14ac:dyDescent="0.3">
      <c r="A121" s="54"/>
      <c r="B121" s="55"/>
      <c r="C121" s="55"/>
      <c r="D121" s="56"/>
      <c r="G121" s="69"/>
      <c r="H121" s="69"/>
      <c r="I121" s="69"/>
      <c r="J121" s="69"/>
      <c r="K121" s="69"/>
      <c r="L121" s="69"/>
      <c r="M121" s="69"/>
      <c r="N121" s="69"/>
      <c r="O121" s="69"/>
      <c r="P121" s="69"/>
      <c r="Q121" s="69"/>
      <c r="R121" s="69"/>
      <c r="S121" s="69"/>
    </row>
    <row r="122" spans="1:21" ht="16.5" thickBot="1" x14ac:dyDescent="0.3">
      <c r="A122" s="197" t="s">
        <v>206</v>
      </c>
      <c r="B122" s="198"/>
      <c r="C122" s="199"/>
      <c r="D122" s="56"/>
      <c r="E122" s="94"/>
      <c r="F122" s="94"/>
      <c r="G122" s="63"/>
      <c r="H122" s="60"/>
      <c r="I122" s="60"/>
      <c r="J122" s="60"/>
      <c r="K122" s="60"/>
      <c r="L122" s="60"/>
      <c r="M122" s="60"/>
      <c r="N122" s="60"/>
      <c r="O122" s="60"/>
      <c r="P122" s="60"/>
      <c r="Q122" s="60"/>
      <c r="R122" s="60"/>
      <c r="S122" s="60"/>
      <c r="T122" s="64">
        <v>30739</v>
      </c>
      <c r="U122" s="64"/>
    </row>
    <row r="123" spans="1:21" x14ac:dyDescent="0.25">
      <c r="A123" s="54"/>
      <c r="B123" s="55"/>
      <c r="C123" s="55"/>
      <c r="D123" s="56"/>
    </row>
    <row r="124" spans="1:21" ht="16.5" thickBot="1" x14ac:dyDescent="0.3">
      <c r="A124" s="54"/>
      <c r="B124" s="55"/>
      <c r="C124" s="55"/>
      <c r="D124" s="56"/>
    </row>
    <row r="125" spans="1:21" ht="16.5" thickBot="1" x14ac:dyDescent="0.3">
      <c r="A125" s="197" t="s">
        <v>207</v>
      </c>
      <c r="B125" s="198"/>
      <c r="C125" s="199"/>
      <c r="D125" s="56"/>
      <c r="E125" s="39" t="s">
        <v>208</v>
      </c>
      <c r="T125" s="75">
        <v>12609.05</v>
      </c>
      <c r="U125" s="75"/>
    </row>
    <row r="126" spans="1:21" x14ac:dyDescent="0.25">
      <c r="A126" s="54"/>
      <c r="B126" s="55"/>
      <c r="C126" s="55"/>
      <c r="D126" s="56"/>
      <c r="T126" s="92"/>
      <c r="U126" s="92"/>
    </row>
    <row r="127" spans="1:21" x14ac:dyDescent="0.25">
      <c r="A127" s="54"/>
      <c r="B127" s="55"/>
      <c r="C127" s="55"/>
      <c r="D127" s="56"/>
    </row>
    <row r="128" spans="1:21" x14ac:dyDescent="0.25">
      <c r="A128" s="54"/>
      <c r="B128" s="55"/>
      <c r="C128" s="55"/>
      <c r="D128" s="56"/>
    </row>
    <row r="129" spans="1:4" x14ac:dyDescent="0.25">
      <c r="A129" s="54"/>
      <c r="B129" s="55"/>
      <c r="C129" s="55"/>
      <c r="D129" s="56"/>
    </row>
    <row r="130" spans="1:4" x14ac:dyDescent="0.25">
      <c r="A130" s="54"/>
      <c r="B130" s="55"/>
      <c r="C130" s="55"/>
      <c r="D130" s="56"/>
    </row>
    <row r="131" spans="1:4" x14ac:dyDescent="0.25">
      <c r="A131" s="54"/>
      <c r="B131" s="55"/>
      <c r="C131" s="55"/>
      <c r="D131" s="56"/>
    </row>
    <row r="132" spans="1:4" x14ac:dyDescent="0.25">
      <c r="A132" s="54"/>
      <c r="B132" s="55"/>
      <c r="C132" s="55"/>
      <c r="D132" s="56"/>
    </row>
    <row r="133" spans="1:4" x14ac:dyDescent="0.25">
      <c r="A133" s="54"/>
      <c r="B133" s="55"/>
      <c r="C133" s="55"/>
      <c r="D133" s="56"/>
    </row>
    <row r="134" spans="1:4" x14ac:dyDescent="0.25">
      <c r="A134" s="54"/>
      <c r="B134" s="55"/>
      <c r="C134" s="55"/>
      <c r="D134" s="56"/>
    </row>
    <row r="135" spans="1:4" x14ac:dyDescent="0.25">
      <c r="A135" s="54"/>
      <c r="B135" s="55"/>
      <c r="C135" s="55"/>
      <c r="D135" s="56"/>
    </row>
    <row r="136" spans="1:4" x14ac:dyDescent="0.25">
      <c r="A136" s="54"/>
      <c r="B136" s="55"/>
      <c r="C136" s="55"/>
      <c r="D136" s="56"/>
    </row>
    <row r="137" spans="1:4" x14ac:dyDescent="0.25">
      <c r="A137" s="54"/>
      <c r="B137" s="55"/>
      <c r="C137" s="55"/>
      <c r="D137" s="56"/>
    </row>
    <row r="138" spans="1:4" x14ac:dyDescent="0.25">
      <c r="A138" s="54"/>
      <c r="B138" s="55"/>
      <c r="C138" s="55"/>
      <c r="D138" s="56"/>
    </row>
    <row r="139" spans="1:4" x14ac:dyDescent="0.25">
      <c r="A139" s="54"/>
      <c r="B139" s="55"/>
      <c r="C139" s="55"/>
      <c r="D139" s="56"/>
    </row>
    <row r="140" spans="1:4" x14ac:dyDescent="0.25">
      <c r="A140" s="54"/>
      <c r="B140" s="55"/>
      <c r="C140" s="55"/>
      <c r="D140" s="56"/>
    </row>
    <row r="141" spans="1:4" x14ac:dyDescent="0.25">
      <c r="A141" s="54"/>
      <c r="B141" s="55"/>
      <c r="C141" s="55"/>
      <c r="D141" s="56"/>
    </row>
    <row r="142" spans="1:4" x14ac:dyDescent="0.25">
      <c r="A142" s="54"/>
      <c r="B142" s="55"/>
      <c r="C142" s="55"/>
      <c r="D142" s="56"/>
    </row>
    <row r="143" spans="1:4" x14ac:dyDescent="0.25">
      <c r="A143" s="54"/>
      <c r="B143" s="55"/>
      <c r="C143" s="55"/>
      <c r="D143" s="56"/>
    </row>
    <row r="144" spans="1:4" x14ac:dyDescent="0.25">
      <c r="A144" s="54"/>
      <c r="B144" s="55"/>
      <c r="C144" s="55"/>
      <c r="D144" s="56"/>
    </row>
    <row r="145" spans="1:4" x14ac:dyDescent="0.25">
      <c r="A145" s="54"/>
      <c r="B145" s="55"/>
      <c r="C145" s="55"/>
      <c r="D145" s="56"/>
    </row>
    <row r="146" spans="1:4" x14ac:dyDescent="0.25">
      <c r="A146" s="54"/>
      <c r="B146" s="55"/>
      <c r="C146" s="55"/>
      <c r="D146" s="56"/>
    </row>
    <row r="147" spans="1:4" x14ac:dyDescent="0.25">
      <c r="A147" s="54"/>
      <c r="B147" s="55"/>
      <c r="C147" s="55"/>
      <c r="D147" s="56"/>
    </row>
    <row r="148" spans="1:4" x14ac:dyDescent="0.25">
      <c r="A148" s="54"/>
      <c r="B148" s="55"/>
      <c r="C148" s="55"/>
      <c r="D148" s="56"/>
    </row>
    <row r="149" spans="1:4" x14ac:dyDescent="0.25">
      <c r="A149" s="54"/>
      <c r="B149" s="55"/>
      <c r="C149" s="55"/>
      <c r="D149" s="56"/>
    </row>
    <row r="150" spans="1:4" x14ac:dyDescent="0.25">
      <c r="A150" s="54"/>
      <c r="B150" s="55"/>
      <c r="C150" s="55"/>
      <c r="D150" s="56"/>
    </row>
    <row r="151" spans="1:4" x14ac:dyDescent="0.25">
      <c r="A151" s="54"/>
      <c r="B151" s="55"/>
      <c r="C151" s="55"/>
      <c r="D151" s="56"/>
    </row>
    <row r="152" spans="1:4" x14ac:dyDescent="0.25">
      <c r="A152" s="54"/>
      <c r="B152" s="55"/>
      <c r="C152" s="55"/>
      <c r="D152" s="56"/>
    </row>
    <row r="153" spans="1:4" x14ac:dyDescent="0.25">
      <c r="A153" s="54"/>
      <c r="B153" s="55"/>
      <c r="C153" s="55"/>
      <c r="D153" s="56"/>
    </row>
    <row r="154" spans="1:4" x14ac:dyDescent="0.25">
      <c r="A154" s="54"/>
      <c r="B154" s="55"/>
      <c r="C154" s="55"/>
      <c r="D154" s="56"/>
    </row>
    <row r="155" spans="1:4" x14ac:dyDescent="0.25">
      <c r="A155" s="54"/>
      <c r="B155" s="55"/>
      <c r="C155" s="55"/>
      <c r="D155" s="56"/>
    </row>
    <row r="156" spans="1:4" x14ac:dyDescent="0.25">
      <c r="A156" s="54"/>
      <c r="B156" s="55"/>
      <c r="C156" s="55"/>
      <c r="D156" s="56"/>
    </row>
    <row r="157" spans="1:4" x14ac:dyDescent="0.25">
      <c r="A157" s="54"/>
      <c r="B157" s="55"/>
      <c r="C157" s="55"/>
      <c r="D157" s="56"/>
    </row>
    <row r="158" spans="1:4" x14ac:dyDescent="0.25">
      <c r="A158" s="54"/>
      <c r="B158" s="55"/>
      <c r="C158" s="55"/>
      <c r="D158" s="56"/>
    </row>
    <row r="159" spans="1:4" x14ac:dyDescent="0.25">
      <c r="A159" s="54"/>
      <c r="B159" s="55"/>
      <c r="C159" s="55"/>
      <c r="D159" s="56"/>
    </row>
    <row r="160" spans="1:4" x14ac:dyDescent="0.25">
      <c r="A160" s="54"/>
      <c r="B160" s="55"/>
      <c r="C160" s="55"/>
      <c r="D160" s="56"/>
    </row>
    <row r="161" spans="1:4" x14ac:dyDescent="0.25">
      <c r="A161" s="54"/>
      <c r="B161" s="55"/>
      <c r="C161" s="55"/>
      <c r="D161" s="56"/>
    </row>
    <row r="162" spans="1:4" x14ac:dyDescent="0.25">
      <c r="A162" s="54"/>
      <c r="B162" s="55"/>
      <c r="C162" s="55"/>
      <c r="D162" s="56"/>
    </row>
    <row r="163" spans="1:4" x14ac:dyDescent="0.25">
      <c r="A163" s="54"/>
      <c r="B163" s="55"/>
      <c r="C163" s="55"/>
      <c r="D163" s="56"/>
    </row>
    <row r="164" spans="1:4" x14ac:dyDescent="0.25">
      <c r="A164" s="54"/>
      <c r="B164" s="55"/>
      <c r="C164" s="55"/>
      <c r="D164" s="56"/>
    </row>
    <row r="165" spans="1:4" x14ac:dyDescent="0.25">
      <c r="A165" s="54"/>
      <c r="B165" s="55"/>
      <c r="C165" s="55"/>
      <c r="D165" s="56"/>
    </row>
    <row r="166" spans="1:4" x14ac:dyDescent="0.25">
      <c r="A166" s="54"/>
      <c r="B166" s="55"/>
      <c r="C166" s="55"/>
      <c r="D166" s="56"/>
    </row>
    <row r="167" spans="1:4" x14ac:dyDescent="0.25">
      <c r="A167" s="54"/>
      <c r="B167" s="55"/>
      <c r="C167" s="55"/>
      <c r="D167" s="56"/>
    </row>
    <row r="168" spans="1:4" x14ac:dyDescent="0.25">
      <c r="A168" s="54"/>
      <c r="B168" s="55"/>
      <c r="C168" s="55"/>
      <c r="D168" s="56"/>
    </row>
    <row r="169" spans="1:4" x14ac:dyDescent="0.25">
      <c r="A169" s="54"/>
      <c r="B169" s="55"/>
      <c r="C169" s="55"/>
      <c r="D169" s="56"/>
    </row>
    <row r="170" spans="1:4" x14ac:dyDescent="0.25">
      <c r="A170" s="54"/>
      <c r="B170" s="55"/>
      <c r="C170" s="55"/>
      <c r="D170" s="56"/>
    </row>
    <row r="171" spans="1:4" x14ac:dyDescent="0.25">
      <c r="A171" s="54"/>
      <c r="B171" s="55"/>
      <c r="C171" s="55"/>
      <c r="D171" s="56"/>
    </row>
    <row r="172" spans="1:4" x14ac:dyDescent="0.25">
      <c r="A172" s="54"/>
      <c r="B172" s="55"/>
      <c r="C172" s="55"/>
      <c r="D172" s="56"/>
    </row>
    <row r="173" spans="1:4" x14ac:dyDescent="0.25">
      <c r="A173" s="54"/>
      <c r="B173" s="55"/>
      <c r="C173" s="55"/>
      <c r="D173" s="56"/>
    </row>
    <row r="174" spans="1:4" x14ac:dyDescent="0.25">
      <c r="A174" s="54"/>
      <c r="B174" s="55"/>
      <c r="C174" s="55"/>
      <c r="D174" s="56"/>
    </row>
    <row r="175" spans="1:4" x14ac:dyDescent="0.25">
      <c r="A175" s="54"/>
      <c r="B175" s="55"/>
      <c r="C175" s="55"/>
      <c r="D175" s="56"/>
    </row>
  </sheetData>
  <mergeCells count="20">
    <mergeCell ref="A117:C117"/>
    <mergeCell ref="A119:C119"/>
    <mergeCell ref="A122:C122"/>
    <mergeCell ref="A125:C125"/>
    <mergeCell ref="N3:N5"/>
    <mergeCell ref="A1:C4"/>
    <mergeCell ref="T1:U1"/>
    <mergeCell ref="F3:F4"/>
    <mergeCell ref="G3:G5"/>
    <mergeCell ref="H3:H5"/>
    <mergeCell ref="I3:I5"/>
    <mergeCell ref="J3:J5"/>
    <mergeCell ref="K3:K5"/>
    <mergeCell ref="L3:L5"/>
    <mergeCell ref="M3:M5"/>
    <mergeCell ref="O3:O5"/>
    <mergeCell ref="P3:P5"/>
    <mergeCell ref="Q3:Q5"/>
    <mergeCell ref="R3:R5"/>
    <mergeCell ref="S3:S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071A0-58FE-4BC0-BD62-7B1BE06D7274}">
  <dimension ref="A2:O152"/>
  <sheetViews>
    <sheetView topLeftCell="A16" zoomScaleNormal="100" workbookViewId="0">
      <selection activeCell="I25" sqref="I25"/>
    </sheetView>
  </sheetViews>
  <sheetFormatPr baseColWidth="10" defaultRowHeight="12.75" x14ac:dyDescent="0.2"/>
  <cols>
    <col min="1" max="1" width="10.375" style="97" customWidth="1"/>
    <col min="2" max="2" width="2.375" style="96" customWidth="1"/>
    <col min="3" max="3" width="46.125" style="97" customWidth="1"/>
    <col min="4" max="4" width="2.375" style="97" customWidth="1"/>
    <col min="5" max="5" width="13.625" style="97" customWidth="1"/>
    <col min="6" max="6" width="2.375" style="97" customWidth="1"/>
    <col min="7" max="7" width="15.75" style="98" customWidth="1"/>
    <col min="8" max="8" width="2.375" style="97" customWidth="1"/>
    <col min="9" max="9" width="20.625" style="98" customWidth="1"/>
    <col min="10" max="10" width="2.375" style="97" customWidth="1"/>
    <col min="11" max="11" width="15.75" style="98" customWidth="1"/>
    <col min="12" max="13" width="11" style="97"/>
    <col min="14" max="14" width="13.125" style="97" customWidth="1"/>
    <col min="15" max="16384" width="11" style="97"/>
  </cols>
  <sheetData>
    <row r="2" spans="1:14" ht="13.5" thickBot="1" x14ac:dyDescent="0.25">
      <c r="A2" s="95"/>
      <c r="C2" s="96"/>
    </row>
    <row r="3" spans="1:14" ht="8.1" customHeight="1" x14ac:dyDescent="0.2">
      <c r="A3" s="95"/>
      <c r="C3" s="218" t="s">
        <v>209</v>
      </c>
      <c r="D3" s="219"/>
      <c r="E3" s="219"/>
      <c r="F3" s="219"/>
      <c r="G3" s="220"/>
      <c r="I3" s="99"/>
      <c r="J3" s="99"/>
      <c r="K3" s="99"/>
    </row>
    <row r="4" spans="1:14" ht="8.1" customHeight="1" x14ac:dyDescent="0.2">
      <c r="A4" s="95"/>
      <c r="C4" s="221"/>
      <c r="D4" s="222"/>
      <c r="E4" s="222"/>
      <c r="F4" s="222"/>
      <c r="G4" s="223"/>
      <c r="I4" s="99"/>
      <c r="J4" s="99"/>
      <c r="K4" s="99"/>
    </row>
    <row r="5" spans="1:14" ht="12.75" customHeight="1" x14ac:dyDescent="0.2">
      <c r="C5" s="221"/>
      <c r="D5" s="222"/>
      <c r="E5" s="222"/>
      <c r="F5" s="222"/>
      <c r="G5" s="223"/>
      <c r="I5" s="99"/>
      <c r="J5" s="99"/>
      <c r="K5" s="99"/>
    </row>
    <row r="6" spans="1:14" ht="15" customHeight="1" x14ac:dyDescent="0.2">
      <c r="C6" s="221"/>
      <c r="D6" s="222"/>
      <c r="E6" s="222"/>
      <c r="F6" s="222"/>
      <c r="G6" s="223"/>
      <c r="I6" s="99"/>
      <c r="J6" s="99"/>
      <c r="K6" s="99"/>
    </row>
    <row r="7" spans="1:14" ht="15" customHeight="1" x14ac:dyDescent="0.2">
      <c r="A7" s="100"/>
      <c r="C7" s="221"/>
      <c r="D7" s="222"/>
      <c r="E7" s="222"/>
      <c r="F7" s="222"/>
      <c r="G7" s="223"/>
      <c r="I7" s="227"/>
      <c r="J7" s="228"/>
      <c r="K7" s="228"/>
    </row>
    <row r="8" spans="1:14" ht="15" customHeight="1" thickBot="1" x14ac:dyDescent="0.25">
      <c r="A8" s="100"/>
      <c r="C8" s="224"/>
      <c r="D8" s="225"/>
      <c r="E8" s="225"/>
      <c r="F8" s="225"/>
      <c r="G8" s="226"/>
      <c r="I8" s="228"/>
      <c r="J8" s="228"/>
      <c r="K8" s="228"/>
    </row>
    <row r="9" spans="1:14" ht="15" customHeight="1" x14ac:dyDescent="0.2">
      <c r="A9" s="100"/>
      <c r="C9" s="100"/>
      <c r="D9" s="100"/>
      <c r="E9" s="100"/>
      <c r="F9" s="100"/>
      <c r="G9" s="101"/>
      <c r="I9" s="96"/>
      <c r="J9" s="96"/>
      <c r="K9" s="96"/>
    </row>
    <row r="10" spans="1:14" ht="13.5" thickBot="1" x14ac:dyDescent="0.25"/>
    <row r="11" spans="1:14" ht="48" customHeight="1" thickTop="1" thickBot="1" x14ac:dyDescent="0.3">
      <c r="A11" s="229" t="s">
        <v>210</v>
      </c>
      <c r="B11" s="230"/>
      <c r="C11" s="231"/>
      <c r="D11" s="102"/>
      <c r="E11" s="103" t="s">
        <v>211</v>
      </c>
      <c r="F11" s="102"/>
      <c r="G11" s="103" t="s">
        <v>308</v>
      </c>
      <c r="I11" s="103" t="s">
        <v>309</v>
      </c>
      <c r="K11" s="104" t="s">
        <v>310</v>
      </c>
      <c r="M11" s="232" t="s">
        <v>212</v>
      </c>
      <c r="N11" s="233"/>
    </row>
    <row r="12" spans="1:14" x14ac:dyDescent="0.2">
      <c r="A12" s="105"/>
      <c r="C12" s="106"/>
      <c r="E12" s="107"/>
      <c r="G12" s="107"/>
      <c r="I12" s="107"/>
      <c r="K12" s="107"/>
      <c r="M12" s="234">
        <f>+budget_initial!U91-'répartition CÉ'!G110</f>
        <v>24067.000000000058</v>
      </c>
      <c r="N12" s="235"/>
    </row>
    <row r="13" spans="1:14" s="110" customFormat="1" ht="14.1" customHeight="1" thickBot="1" x14ac:dyDescent="0.3">
      <c r="A13" s="108"/>
      <c r="B13" s="96"/>
      <c r="C13" s="109" t="s">
        <v>213</v>
      </c>
      <c r="E13" s="111"/>
      <c r="G13" s="111"/>
      <c r="I13" s="111"/>
      <c r="J13" s="112"/>
      <c r="K13" s="111"/>
      <c r="L13" s="113"/>
      <c r="M13" s="236"/>
      <c r="N13" s="237"/>
    </row>
    <row r="14" spans="1:14" s="110" customFormat="1" ht="14.1" customHeight="1" thickTop="1" x14ac:dyDescent="0.25">
      <c r="A14" s="114" t="s">
        <v>214</v>
      </c>
      <c r="B14" s="96"/>
      <c r="C14" s="115" t="s">
        <v>215</v>
      </c>
      <c r="E14" s="111"/>
      <c r="G14" s="116">
        <f>+budget_initial!U39</f>
        <v>0</v>
      </c>
      <c r="I14" s="111"/>
      <c r="J14" s="112"/>
      <c r="K14" s="117">
        <f t="shared" ref="K14:K81" si="0">G14+I14</f>
        <v>0</v>
      </c>
      <c r="L14" s="113"/>
      <c r="M14" s="118"/>
      <c r="N14" s="118"/>
    </row>
    <row r="15" spans="1:14" s="110" customFormat="1" ht="14.1" customHeight="1" x14ac:dyDescent="0.25">
      <c r="A15" s="114" t="s">
        <v>216</v>
      </c>
      <c r="B15" s="96"/>
      <c r="C15" s="115" t="s">
        <v>217</v>
      </c>
      <c r="E15" s="111"/>
      <c r="G15" s="119"/>
      <c r="I15" s="111"/>
      <c r="J15" s="112"/>
      <c r="K15" s="117">
        <f t="shared" si="0"/>
        <v>0</v>
      </c>
      <c r="L15" s="113"/>
      <c r="M15" s="118"/>
      <c r="N15" s="118"/>
    </row>
    <row r="16" spans="1:14" s="110" customFormat="1" ht="14.1" customHeight="1" x14ac:dyDescent="0.25">
      <c r="A16" s="114" t="s">
        <v>218</v>
      </c>
      <c r="B16" s="96"/>
      <c r="C16" s="115" t="s">
        <v>219</v>
      </c>
      <c r="E16" s="111"/>
      <c r="G16" s="111">
        <f>+budget_initial!U53</f>
        <v>2112</v>
      </c>
      <c r="I16" s="111"/>
      <c r="J16" s="112"/>
      <c r="K16" s="117">
        <f t="shared" si="0"/>
        <v>2112</v>
      </c>
      <c r="L16" s="113"/>
      <c r="M16" s="118"/>
      <c r="N16" s="118"/>
    </row>
    <row r="17" spans="1:14" s="110" customFormat="1" ht="14.1" customHeight="1" thickBot="1" x14ac:dyDescent="0.3">
      <c r="A17" s="114" t="s">
        <v>220</v>
      </c>
      <c r="B17" s="96"/>
      <c r="C17" s="115" t="s">
        <v>221</v>
      </c>
      <c r="E17" s="111"/>
      <c r="G17" s="111"/>
      <c r="I17" s="111"/>
      <c r="J17" s="112"/>
      <c r="K17" s="117">
        <f t="shared" si="0"/>
        <v>0</v>
      </c>
      <c r="L17" s="113"/>
    </row>
    <row r="18" spans="1:14" s="110" customFormat="1" ht="14.1" customHeight="1" thickTop="1" x14ac:dyDescent="0.25">
      <c r="A18" s="108"/>
      <c r="B18" s="96"/>
      <c r="C18" s="115"/>
      <c r="E18" s="111"/>
      <c r="G18" s="111"/>
      <c r="I18" s="111"/>
      <c r="J18" s="112"/>
      <c r="K18" s="117">
        <f t="shared" si="0"/>
        <v>0</v>
      </c>
      <c r="L18" s="113"/>
      <c r="M18" s="210" t="s">
        <v>222</v>
      </c>
      <c r="N18" s="211"/>
    </row>
    <row r="19" spans="1:14" s="110" customFormat="1" ht="14.1" customHeight="1" x14ac:dyDescent="0.25">
      <c r="A19" s="108"/>
      <c r="B19" s="96"/>
      <c r="C19" s="109" t="s">
        <v>223</v>
      </c>
      <c r="E19" s="111"/>
      <c r="G19" s="111"/>
      <c r="I19" s="111"/>
      <c r="J19" s="112"/>
      <c r="K19" s="117">
        <f t="shared" si="0"/>
        <v>0</v>
      </c>
      <c r="L19" s="120"/>
      <c r="M19" s="212"/>
      <c r="N19" s="213"/>
    </row>
    <row r="20" spans="1:14" s="110" customFormat="1" ht="14.1" customHeight="1" x14ac:dyDescent="0.25">
      <c r="A20" s="114" t="s">
        <v>224</v>
      </c>
      <c r="B20" s="96"/>
      <c r="C20" s="115" t="s">
        <v>225</v>
      </c>
      <c r="E20" s="111"/>
      <c r="G20" s="111"/>
      <c r="I20" s="111"/>
      <c r="J20" s="112"/>
      <c r="K20" s="117">
        <f t="shared" si="0"/>
        <v>0</v>
      </c>
      <c r="L20" s="120"/>
      <c r="M20" s="212"/>
      <c r="N20" s="213"/>
    </row>
    <row r="21" spans="1:14" s="110" customFormat="1" ht="14.1" customHeight="1" x14ac:dyDescent="0.25">
      <c r="A21" s="114" t="s">
        <v>224</v>
      </c>
      <c r="B21" s="96"/>
      <c r="C21" s="115" t="s">
        <v>225</v>
      </c>
      <c r="E21" s="111"/>
      <c r="G21" s="111"/>
      <c r="I21" s="111"/>
      <c r="J21" s="112"/>
      <c r="K21" s="117">
        <f t="shared" si="0"/>
        <v>0</v>
      </c>
      <c r="L21" s="120"/>
      <c r="M21" s="212"/>
      <c r="N21" s="213"/>
    </row>
    <row r="22" spans="1:14" s="110" customFormat="1" ht="14.1" customHeight="1" x14ac:dyDescent="0.25">
      <c r="A22" s="114" t="s">
        <v>224</v>
      </c>
      <c r="B22" s="96"/>
      <c r="C22" s="115" t="s">
        <v>225</v>
      </c>
      <c r="E22" s="111"/>
      <c r="G22" s="111"/>
      <c r="I22" s="111"/>
      <c r="J22" s="112"/>
      <c r="K22" s="117">
        <f t="shared" si="0"/>
        <v>0</v>
      </c>
      <c r="L22" s="120"/>
      <c r="M22" s="212"/>
      <c r="N22" s="213"/>
    </row>
    <row r="23" spans="1:14" s="110" customFormat="1" ht="14.1" customHeight="1" x14ac:dyDescent="0.25">
      <c r="A23" s="114" t="s">
        <v>224</v>
      </c>
      <c r="B23" s="96"/>
      <c r="C23" s="115" t="s">
        <v>225</v>
      </c>
      <c r="E23" s="111"/>
      <c r="G23" s="111"/>
      <c r="I23" s="111"/>
      <c r="J23" s="112"/>
      <c r="K23" s="117">
        <f t="shared" si="0"/>
        <v>0</v>
      </c>
      <c r="L23" s="120"/>
      <c r="M23" s="212"/>
      <c r="N23" s="213"/>
    </row>
    <row r="24" spans="1:14" s="110" customFormat="1" ht="14.1" customHeight="1" x14ac:dyDescent="0.25">
      <c r="A24" s="114" t="s">
        <v>224</v>
      </c>
      <c r="B24" s="96"/>
      <c r="C24" s="115" t="s">
        <v>225</v>
      </c>
      <c r="E24" s="111"/>
      <c r="G24" s="111"/>
      <c r="I24" s="111"/>
      <c r="J24" s="112"/>
      <c r="K24" s="117">
        <f t="shared" si="0"/>
        <v>0</v>
      </c>
      <c r="L24" s="120"/>
      <c r="M24" s="212"/>
      <c r="N24" s="213"/>
    </row>
    <row r="25" spans="1:14" s="110" customFormat="1" ht="14.1" customHeight="1" x14ac:dyDescent="0.25">
      <c r="A25" s="114" t="s">
        <v>224</v>
      </c>
      <c r="B25" s="96"/>
      <c r="C25" s="115" t="s">
        <v>225</v>
      </c>
      <c r="E25" s="111"/>
      <c r="G25" s="111"/>
      <c r="I25" s="111"/>
      <c r="J25" s="112"/>
      <c r="K25" s="117">
        <f t="shared" si="0"/>
        <v>0</v>
      </c>
      <c r="L25" s="120"/>
      <c r="M25" s="212"/>
      <c r="N25" s="213"/>
    </row>
    <row r="26" spans="1:14" s="110" customFormat="1" ht="14.1" customHeight="1" x14ac:dyDescent="0.25">
      <c r="A26" s="114" t="s">
        <v>224</v>
      </c>
      <c r="B26" s="96"/>
      <c r="C26" s="115" t="s">
        <v>225</v>
      </c>
      <c r="E26" s="111"/>
      <c r="G26" s="111"/>
      <c r="I26" s="111"/>
      <c r="J26" s="112"/>
      <c r="K26" s="117">
        <f t="shared" si="0"/>
        <v>0</v>
      </c>
      <c r="L26" s="120"/>
      <c r="M26" s="212"/>
      <c r="N26" s="213"/>
    </row>
    <row r="27" spans="1:14" s="110" customFormat="1" ht="14.1" customHeight="1" x14ac:dyDescent="0.25">
      <c r="A27" s="114" t="s">
        <v>224</v>
      </c>
      <c r="B27" s="96"/>
      <c r="C27" s="115" t="s">
        <v>225</v>
      </c>
      <c r="E27" s="111"/>
      <c r="G27" s="111"/>
      <c r="I27" s="111"/>
      <c r="J27" s="112"/>
      <c r="K27" s="117">
        <f t="shared" si="0"/>
        <v>0</v>
      </c>
      <c r="L27" s="120"/>
      <c r="M27" s="212"/>
      <c r="N27" s="213"/>
    </row>
    <row r="28" spans="1:14" s="110" customFormat="1" ht="14.1" customHeight="1" x14ac:dyDescent="0.25">
      <c r="A28" s="114" t="s">
        <v>224</v>
      </c>
      <c r="B28" s="96"/>
      <c r="C28" s="115" t="s">
        <v>225</v>
      </c>
      <c r="E28" s="111"/>
      <c r="G28" s="111"/>
      <c r="I28" s="111"/>
      <c r="J28" s="112"/>
      <c r="K28" s="117">
        <f t="shared" si="0"/>
        <v>0</v>
      </c>
      <c r="L28" s="120"/>
      <c r="M28" s="212"/>
      <c r="N28" s="213"/>
    </row>
    <row r="29" spans="1:14" s="110" customFormat="1" ht="14.1" customHeight="1" x14ac:dyDescent="0.25">
      <c r="A29" s="114" t="s">
        <v>226</v>
      </c>
      <c r="B29" s="96"/>
      <c r="C29" s="115" t="s">
        <v>227</v>
      </c>
      <c r="E29" s="111"/>
      <c r="G29" s="111"/>
      <c r="I29" s="111"/>
      <c r="J29" s="112"/>
      <c r="K29" s="117">
        <f t="shared" si="0"/>
        <v>0</v>
      </c>
      <c r="L29" s="120"/>
      <c r="M29" s="214"/>
      <c r="N29" s="215"/>
    </row>
    <row r="30" spans="1:14" s="110" customFormat="1" ht="14.1" customHeight="1" x14ac:dyDescent="0.25">
      <c r="A30" s="114" t="s">
        <v>228</v>
      </c>
      <c r="B30" s="96"/>
      <c r="C30" s="115" t="s">
        <v>229</v>
      </c>
      <c r="E30" s="111"/>
      <c r="G30" s="111"/>
      <c r="I30" s="111"/>
      <c r="J30" s="112"/>
      <c r="K30" s="117">
        <f t="shared" si="0"/>
        <v>0</v>
      </c>
      <c r="L30" s="113"/>
      <c r="M30" s="214"/>
      <c r="N30" s="215"/>
    </row>
    <row r="31" spans="1:14" s="110" customFormat="1" ht="14.1" customHeight="1" x14ac:dyDescent="0.25">
      <c r="A31" s="114"/>
      <c r="B31" s="96"/>
      <c r="C31" s="115"/>
      <c r="E31" s="111"/>
      <c r="G31" s="111"/>
      <c r="I31" s="111"/>
      <c r="J31" s="112"/>
      <c r="K31" s="117">
        <f t="shared" si="0"/>
        <v>0</v>
      </c>
      <c r="L31" s="113"/>
      <c r="M31" s="214"/>
      <c r="N31" s="215"/>
    </row>
    <row r="32" spans="1:14" s="110" customFormat="1" ht="14.1" customHeight="1" thickBot="1" x14ac:dyDescent="0.3">
      <c r="A32" s="114" t="s">
        <v>230</v>
      </c>
      <c r="B32" s="96"/>
      <c r="C32" s="115" t="s">
        <v>231</v>
      </c>
      <c r="E32" s="111"/>
      <c r="G32" s="123">
        <f>+budget_initial!U26</f>
        <v>253292</v>
      </c>
      <c r="I32" s="111"/>
      <c r="J32" s="112"/>
      <c r="K32" s="117">
        <f t="shared" si="0"/>
        <v>253292</v>
      </c>
      <c r="L32" s="113"/>
      <c r="M32" s="216"/>
      <c r="N32" s="217"/>
    </row>
    <row r="33" spans="1:14" s="110" customFormat="1" ht="14.1" customHeight="1" thickTop="1" x14ac:dyDescent="0.25">
      <c r="A33" s="114" t="s">
        <v>230</v>
      </c>
      <c r="B33" s="96"/>
      <c r="C33" s="115" t="s">
        <v>89</v>
      </c>
      <c r="E33" s="111"/>
      <c r="G33" s="111"/>
      <c r="I33" s="111"/>
      <c r="J33" s="112"/>
      <c r="K33" s="117">
        <f t="shared" si="0"/>
        <v>0</v>
      </c>
      <c r="L33" s="113"/>
      <c r="M33" s="121"/>
      <c r="N33" s="122"/>
    </row>
    <row r="34" spans="1:14" s="110" customFormat="1" ht="14.1" customHeight="1" x14ac:dyDescent="0.25">
      <c r="A34" s="114" t="s">
        <v>230</v>
      </c>
      <c r="B34" s="96"/>
      <c r="C34" s="115" t="s">
        <v>89</v>
      </c>
      <c r="E34" s="111"/>
      <c r="G34" s="111"/>
      <c r="I34" s="111"/>
      <c r="J34" s="112"/>
      <c r="K34" s="117">
        <f t="shared" si="0"/>
        <v>0</v>
      </c>
      <c r="L34" s="113"/>
      <c r="M34" s="241">
        <f>+budget_initial!U93+budget_initial!U94-'répartition CÉ'!I110</f>
        <v>-13294.561773768852</v>
      </c>
      <c r="N34" s="242"/>
    </row>
    <row r="35" spans="1:14" s="110" customFormat="1" ht="14.1" customHeight="1" thickBot="1" x14ac:dyDescent="0.3">
      <c r="A35" s="114" t="s">
        <v>230</v>
      </c>
      <c r="B35" s="96"/>
      <c r="C35" s="115" t="s">
        <v>89</v>
      </c>
      <c r="E35" s="111"/>
      <c r="G35" s="111"/>
      <c r="I35" s="111"/>
      <c r="J35" s="112"/>
      <c r="K35" s="117">
        <f t="shared" si="0"/>
        <v>0</v>
      </c>
      <c r="L35" s="113"/>
      <c r="M35" s="243"/>
      <c r="N35" s="244"/>
    </row>
    <row r="36" spans="1:14" s="110" customFormat="1" ht="14.1" customHeight="1" thickTop="1" x14ac:dyDescent="0.25">
      <c r="A36" s="114" t="s">
        <v>230</v>
      </c>
      <c r="B36" s="96"/>
      <c r="C36" s="115" t="s">
        <v>89</v>
      </c>
      <c r="E36" s="111"/>
      <c r="G36" s="111"/>
      <c r="I36" s="111"/>
      <c r="J36" s="112"/>
      <c r="K36" s="117">
        <f t="shared" si="0"/>
        <v>0</v>
      </c>
      <c r="L36" s="113"/>
      <c r="M36" s="124"/>
      <c r="N36" s="124"/>
    </row>
    <row r="37" spans="1:14" s="110" customFormat="1" ht="13.5" customHeight="1" x14ac:dyDescent="0.25">
      <c r="A37" s="114" t="s">
        <v>232</v>
      </c>
      <c r="B37" s="96"/>
      <c r="C37" s="115" t="s">
        <v>233</v>
      </c>
      <c r="E37" s="111"/>
      <c r="G37" s="123">
        <f>+budget_initial!U49</f>
        <v>0</v>
      </c>
      <c r="I37" s="111"/>
      <c r="J37" s="112"/>
      <c r="K37" s="117">
        <f t="shared" si="0"/>
        <v>0</v>
      </c>
      <c r="L37" s="113"/>
    </row>
    <row r="38" spans="1:14" s="110" customFormat="1" ht="13.5" customHeight="1" x14ac:dyDescent="0.25">
      <c r="A38" s="114" t="s">
        <v>234</v>
      </c>
      <c r="B38" s="96"/>
      <c r="C38" s="115" t="s">
        <v>235</v>
      </c>
      <c r="E38" s="111"/>
      <c r="G38" s="116">
        <f>+budget_initial!U33</f>
        <v>0</v>
      </c>
      <c r="I38" s="111"/>
      <c r="J38" s="112"/>
      <c r="K38" s="117">
        <f t="shared" si="0"/>
        <v>0</v>
      </c>
      <c r="L38" s="113"/>
    </row>
    <row r="39" spans="1:14" s="110" customFormat="1" ht="14.1" customHeight="1" x14ac:dyDescent="0.25">
      <c r="A39" s="114" t="s">
        <v>236</v>
      </c>
      <c r="B39" s="125"/>
      <c r="C39" s="126" t="s">
        <v>237</v>
      </c>
      <c r="D39" s="127"/>
      <c r="E39" s="111"/>
      <c r="F39" s="127"/>
      <c r="G39" s="111">
        <f>+budget_initial!U45</f>
        <v>3063</v>
      </c>
      <c r="I39" s="111"/>
      <c r="J39" s="112"/>
      <c r="K39" s="117">
        <f t="shared" si="0"/>
        <v>3063</v>
      </c>
      <c r="L39" s="113"/>
    </row>
    <row r="40" spans="1:14" s="110" customFormat="1" ht="14.1" customHeight="1" x14ac:dyDescent="0.25">
      <c r="A40" s="114" t="s">
        <v>238</v>
      </c>
      <c r="B40" s="125"/>
      <c r="C40" s="126" t="s">
        <v>239</v>
      </c>
      <c r="D40" s="127"/>
      <c r="E40" s="111"/>
      <c r="F40" s="127"/>
      <c r="G40" s="111">
        <f>+budget_initial!U44</f>
        <v>4042</v>
      </c>
      <c r="I40" s="111"/>
      <c r="J40" s="112"/>
      <c r="K40" s="117">
        <f t="shared" si="0"/>
        <v>4042</v>
      </c>
      <c r="L40" s="113"/>
    </row>
    <row r="41" spans="1:14" s="110" customFormat="1" ht="14.1" customHeight="1" x14ac:dyDescent="0.25">
      <c r="A41" s="114" t="s">
        <v>240</v>
      </c>
      <c r="B41" s="125"/>
      <c r="C41" s="126" t="s">
        <v>241</v>
      </c>
      <c r="D41" s="127"/>
      <c r="E41" s="111"/>
      <c r="F41" s="127"/>
      <c r="G41" s="116">
        <f>+budget_initial!U29</f>
        <v>8877</v>
      </c>
      <c r="I41" s="111"/>
      <c r="J41" s="112"/>
      <c r="K41" s="117">
        <f t="shared" si="0"/>
        <v>8877</v>
      </c>
      <c r="L41" s="113"/>
    </row>
    <row r="42" spans="1:14" s="110" customFormat="1" ht="14.1" customHeight="1" x14ac:dyDescent="0.25">
      <c r="A42" s="128"/>
      <c r="B42" s="125"/>
      <c r="C42" s="126"/>
      <c r="D42" s="127"/>
      <c r="E42" s="129"/>
      <c r="F42" s="127"/>
      <c r="G42" s="129"/>
      <c r="I42" s="119"/>
      <c r="J42" s="112"/>
      <c r="K42" s="117">
        <f t="shared" si="0"/>
        <v>0</v>
      </c>
    </row>
    <row r="43" spans="1:14" s="110" customFormat="1" ht="14.1" customHeight="1" x14ac:dyDescent="0.25">
      <c r="A43" s="128"/>
      <c r="B43" s="125"/>
      <c r="C43" s="130" t="s">
        <v>242</v>
      </c>
      <c r="D43" s="127"/>
      <c r="E43" s="129"/>
      <c r="F43" s="127"/>
      <c r="G43" s="129"/>
      <c r="I43" s="119"/>
      <c r="J43" s="112"/>
      <c r="K43" s="117">
        <f t="shared" si="0"/>
        <v>0</v>
      </c>
    </row>
    <row r="44" spans="1:14" s="110" customFormat="1" ht="14.1" customHeight="1" x14ac:dyDescent="0.25">
      <c r="A44" s="128" t="s">
        <v>243</v>
      </c>
      <c r="B44" s="125"/>
      <c r="C44" s="126" t="s">
        <v>244</v>
      </c>
      <c r="D44" s="127"/>
      <c r="E44" s="129"/>
      <c r="F44" s="127"/>
      <c r="G44" s="129"/>
      <c r="I44" s="119"/>
      <c r="J44" s="112"/>
      <c r="K44" s="117">
        <f t="shared" si="0"/>
        <v>0</v>
      </c>
    </row>
    <row r="45" spans="1:14" s="110" customFormat="1" ht="14.1" customHeight="1" x14ac:dyDescent="0.25">
      <c r="A45" s="128"/>
      <c r="B45" s="125"/>
      <c r="C45" s="126"/>
      <c r="D45" s="127"/>
      <c r="E45" s="129"/>
      <c r="F45" s="127"/>
      <c r="G45" s="129"/>
      <c r="I45" s="119"/>
      <c r="J45" s="112"/>
      <c r="K45" s="117">
        <f t="shared" si="0"/>
        <v>0</v>
      </c>
    </row>
    <row r="46" spans="1:14" s="110" customFormat="1" ht="14.1" customHeight="1" x14ac:dyDescent="0.25">
      <c r="A46" s="128"/>
      <c r="B46" s="125"/>
      <c r="C46" s="130" t="s">
        <v>245</v>
      </c>
      <c r="D46" s="127"/>
      <c r="E46" s="129"/>
      <c r="F46" s="127"/>
      <c r="G46" s="129"/>
      <c r="I46" s="119"/>
      <c r="J46" s="112"/>
      <c r="K46" s="117">
        <f t="shared" si="0"/>
        <v>0</v>
      </c>
    </row>
    <row r="47" spans="1:14" s="110" customFormat="1" ht="14.1" customHeight="1" x14ac:dyDescent="0.25">
      <c r="A47" s="131">
        <v>-21110</v>
      </c>
      <c r="B47" s="125"/>
      <c r="C47" s="126" t="s">
        <v>246</v>
      </c>
      <c r="D47" s="127"/>
      <c r="E47" s="132"/>
      <c r="F47" s="127"/>
      <c r="G47" s="132"/>
      <c r="I47" s="133"/>
      <c r="J47" s="112"/>
      <c r="K47" s="117">
        <f t="shared" si="0"/>
        <v>0</v>
      </c>
    </row>
    <row r="48" spans="1:14" s="110" customFormat="1" ht="14.1" customHeight="1" x14ac:dyDescent="0.25">
      <c r="A48" s="131">
        <v>-21111</v>
      </c>
      <c r="B48" s="125"/>
      <c r="C48" s="126" t="s">
        <v>247</v>
      </c>
      <c r="D48" s="127"/>
      <c r="E48" s="132"/>
      <c r="F48" s="127"/>
      <c r="G48" s="132"/>
      <c r="I48" s="133"/>
      <c r="J48" s="112"/>
      <c r="K48" s="117">
        <f t="shared" si="0"/>
        <v>0</v>
      </c>
    </row>
    <row r="49" spans="1:11" s="110" customFormat="1" ht="14.1" customHeight="1" x14ac:dyDescent="0.25">
      <c r="A49" s="134">
        <v>-21200</v>
      </c>
      <c r="B49" s="96"/>
      <c r="C49" s="115" t="s">
        <v>248</v>
      </c>
      <c r="E49" s="135"/>
      <c r="G49" s="135"/>
      <c r="I49" s="133"/>
      <c r="J49" s="112"/>
      <c r="K49" s="117">
        <f t="shared" si="0"/>
        <v>0</v>
      </c>
    </row>
    <row r="50" spans="1:11" s="110" customFormat="1" ht="14.1" customHeight="1" x14ac:dyDescent="0.25">
      <c r="A50" s="134">
        <v>-21410</v>
      </c>
      <c r="B50" s="96"/>
      <c r="C50" s="115" t="s">
        <v>249</v>
      </c>
      <c r="E50" s="135"/>
      <c r="G50" s="135"/>
      <c r="I50" s="133"/>
      <c r="J50" s="112"/>
      <c r="K50" s="117">
        <f t="shared" si="0"/>
        <v>0</v>
      </c>
    </row>
    <row r="51" spans="1:11" s="110" customFormat="1" ht="14.1" customHeight="1" x14ac:dyDescent="0.25">
      <c r="A51" s="134">
        <v>-21420</v>
      </c>
      <c r="B51" s="96"/>
      <c r="C51" s="115" t="s">
        <v>250</v>
      </c>
      <c r="E51" s="135"/>
      <c r="G51" s="135"/>
      <c r="I51" s="133"/>
      <c r="J51" s="112"/>
      <c r="K51" s="117">
        <f t="shared" si="0"/>
        <v>0</v>
      </c>
    </row>
    <row r="52" spans="1:11" s="110" customFormat="1" ht="14.1" customHeight="1" x14ac:dyDescent="0.25">
      <c r="A52" s="134"/>
      <c r="B52" s="96"/>
      <c r="C52" s="115"/>
      <c r="E52" s="135"/>
      <c r="G52" s="135"/>
      <c r="I52" s="133"/>
      <c r="J52" s="112"/>
      <c r="K52" s="117">
        <f t="shared" si="0"/>
        <v>0</v>
      </c>
    </row>
    <row r="53" spans="1:11" s="110" customFormat="1" ht="14.1" customHeight="1" x14ac:dyDescent="0.25">
      <c r="A53" s="134"/>
      <c r="B53" s="96"/>
      <c r="C53" s="109" t="s">
        <v>251</v>
      </c>
      <c r="E53" s="135"/>
      <c r="G53" s="135"/>
      <c r="I53" s="133"/>
      <c r="J53" s="112"/>
      <c r="K53" s="117">
        <f t="shared" si="0"/>
        <v>0</v>
      </c>
    </row>
    <row r="54" spans="1:11" s="110" customFormat="1" ht="14.1" customHeight="1" x14ac:dyDescent="0.25">
      <c r="A54" s="134">
        <v>-22110</v>
      </c>
      <c r="B54" s="96"/>
      <c r="C54" s="115" t="s">
        <v>252</v>
      </c>
      <c r="E54" s="135"/>
      <c r="G54" s="135"/>
      <c r="I54" s="133"/>
      <c r="J54" s="112"/>
      <c r="K54" s="117">
        <f t="shared" si="0"/>
        <v>0</v>
      </c>
    </row>
    <row r="55" spans="1:11" s="110" customFormat="1" ht="14.1" customHeight="1" x14ac:dyDescent="0.25">
      <c r="A55" s="134">
        <v>-22112</v>
      </c>
      <c r="B55" s="96"/>
      <c r="C55" s="115" t="s">
        <v>253</v>
      </c>
      <c r="E55" s="133"/>
      <c r="G55" s="136">
        <f>+budget_initial!U36</f>
        <v>4223</v>
      </c>
      <c r="I55" s="133"/>
      <c r="J55" s="112"/>
      <c r="K55" s="117">
        <f t="shared" si="0"/>
        <v>4223</v>
      </c>
    </row>
    <row r="56" spans="1:11" s="110" customFormat="1" ht="14.1" customHeight="1" x14ac:dyDescent="0.2">
      <c r="A56" s="134">
        <v>-22114</v>
      </c>
      <c r="B56" s="96"/>
      <c r="C56" s="137" t="s">
        <v>254</v>
      </c>
      <c r="E56" s="133"/>
      <c r="G56" s="136">
        <f>+budget_initial!U37</f>
        <v>5028</v>
      </c>
      <c r="I56" s="133"/>
      <c r="J56" s="112"/>
      <c r="K56" s="117">
        <f t="shared" si="0"/>
        <v>5028</v>
      </c>
    </row>
    <row r="57" spans="1:11" s="110" customFormat="1" ht="14.1" customHeight="1" x14ac:dyDescent="0.25">
      <c r="A57" s="134">
        <v>-22120</v>
      </c>
      <c r="B57" s="96"/>
      <c r="C57" s="115" t="s">
        <v>255</v>
      </c>
      <c r="E57" s="135"/>
      <c r="G57" s="135"/>
      <c r="I57" s="133"/>
      <c r="J57" s="112"/>
      <c r="K57" s="117">
        <f t="shared" si="0"/>
        <v>0</v>
      </c>
    </row>
    <row r="58" spans="1:11" s="110" customFormat="1" x14ac:dyDescent="0.25">
      <c r="A58" s="134">
        <v>-22200</v>
      </c>
      <c r="B58" s="96"/>
      <c r="C58" s="115" t="s">
        <v>256</v>
      </c>
      <c r="E58" s="135"/>
      <c r="G58" s="135"/>
      <c r="I58" s="133"/>
      <c r="J58" s="112"/>
      <c r="K58" s="117">
        <f t="shared" si="0"/>
        <v>0</v>
      </c>
    </row>
    <row r="59" spans="1:11" s="110" customFormat="1" x14ac:dyDescent="0.25">
      <c r="A59" s="134">
        <v>-22204</v>
      </c>
      <c r="B59" s="96"/>
      <c r="C59" s="115" t="s">
        <v>257</v>
      </c>
      <c r="E59" s="135"/>
      <c r="G59" s="135">
        <f>+budget_initial!U35</f>
        <v>0</v>
      </c>
      <c r="I59" s="133"/>
      <c r="J59" s="112"/>
      <c r="K59" s="117">
        <f t="shared" si="0"/>
        <v>0</v>
      </c>
    </row>
    <row r="60" spans="1:11" s="110" customFormat="1" x14ac:dyDescent="0.25">
      <c r="A60" s="134"/>
      <c r="B60" s="96"/>
      <c r="C60" s="115"/>
      <c r="E60" s="135"/>
      <c r="G60" s="135"/>
      <c r="I60" s="133"/>
      <c r="J60" s="112"/>
      <c r="K60" s="117">
        <f t="shared" si="0"/>
        <v>0</v>
      </c>
    </row>
    <row r="61" spans="1:11" s="110" customFormat="1" x14ac:dyDescent="0.25">
      <c r="A61" s="134"/>
      <c r="B61" s="96"/>
      <c r="C61" s="115"/>
      <c r="E61" s="135"/>
      <c r="G61" s="135"/>
      <c r="I61" s="133"/>
      <c r="J61" s="112"/>
      <c r="K61" s="117">
        <f t="shared" si="0"/>
        <v>0</v>
      </c>
    </row>
    <row r="62" spans="1:11" s="110" customFormat="1" x14ac:dyDescent="0.25">
      <c r="A62" s="134"/>
      <c r="B62" s="96"/>
      <c r="C62" s="109" t="s">
        <v>258</v>
      </c>
      <c r="E62" s="135"/>
      <c r="G62" s="135"/>
      <c r="I62" s="133"/>
      <c r="J62" s="112"/>
      <c r="K62" s="117">
        <f t="shared" si="0"/>
        <v>0</v>
      </c>
    </row>
    <row r="63" spans="1:11" s="110" customFormat="1" x14ac:dyDescent="0.25">
      <c r="A63" s="134" t="s">
        <v>259</v>
      </c>
      <c r="B63" s="96"/>
      <c r="C63" s="115" t="s">
        <v>260</v>
      </c>
      <c r="E63" s="135"/>
      <c r="G63" s="135"/>
      <c r="I63" s="133"/>
      <c r="J63" s="112"/>
      <c r="K63" s="117">
        <f t="shared" si="0"/>
        <v>0</v>
      </c>
    </row>
    <row r="64" spans="1:11" s="110" customFormat="1" x14ac:dyDescent="0.25">
      <c r="A64" s="134">
        <v>-23114</v>
      </c>
      <c r="B64" s="96"/>
      <c r="C64" s="115" t="s">
        <v>261</v>
      </c>
      <c r="E64" s="135"/>
      <c r="G64" s="138">
        <f>+budget_initial!U30</f>
        <v>7072</v>
      </c>
      <c r="I64" s="133"/>
      <c r="J64" s="112"/>
      <c r="K64" s="117">
        <f t="shared" si="0"/>
        <v>7072</v>
      </c>
    </row>
    <row r="65" spans="1:11" s="110" customFormat="1" x14ac:dyDescent="0.25">
      <c r="A65" s="134">
        <v>-23230</v>
      </c>
      <c r="B65" s="96"/>
      <c r="C65" s="115" t="s">
        <v>262</v>
      </c>
      <c r="E65" s="133"/>
      <c r="G65" s="133"/>
      <c r="I65" s="133"/>
      <c r="J65" s="112"/>
      <c r="K65" s="117">
        <f t="shared" si="0"/>
        <v>0</v>
      </c>
    </row>
    <row r="66" spans="1:11" s="110" customFormat="1" x14ac:dyDescent="0.25">
      <c r="A66" s="134">
        <v>-23236</v>
      </c>
      <c r="B66" s="96"/>
      <c r="C66" s="115" t="s">
        <v>144</v>
      </c>
      <c r="E66" s="133"/>
      <c r="G66" s="133">
        <f>+budget_initial!U56</f>
        <v>12073</v>
      </c>
      <c r="I66" s="133"/>
      <c r="J66" s="112"/>
      <c r="K66" s="117">
        <f t="shared" si="0"/>
        <v>12073</v>
      </c>
    </row>
    <row r="67" spans="1:11" s="110" customFormat="1" x14ac:dyDescent="0.25">
      <c r="A67" s="134">
        <v>-23300</v>
      </c>
      <c r="B67" s="96"/>
      <c r="C67" s="115" t="s">
        <v>263</v>
      </c>
      <c r="E67" s="133"/>
      <c r="G67" s="133"/>
      <c r="I67" s="133"/>
      <c r="J67" s="112"/>
      <c r="K67" s="117">
        <f t="shared" si="0"/>
        <v>0</v>
      </c>
    </row>
    <row r="68" spans="1:11" s="110" customFormat="1" x14ac:dyDescent="0.25">
      <c r="A68" s="134">
        <v>-23310</v>
      </c>
      <c r="B68" s="96"/>
      <c r="C68" s="115" t="s">
        <v>264</v>
      </c>
      <c r="E68" s="133"/>
      <c r="G68" s="136">
        <f>+budget_initial!U34</f>
        <v>1884</v>
      </c>
      <c r="I68" s="133"/>
      <c r="J68" s="112"/>
      <c r="K68" s="117">
        <f t="shared" si="0"/>
        <v>1884</v>
      </c>
    </row>
    <row r="69" spans="1:11" s="110" customFormat="1" x14ac:dyDescent="0.25">
      <c r="A69" s="134"/>
      <c r="B69" s="96"/>
      <c r="C69" s="115"/>
      <c r="E69" s="133"/>
      <c r="G69" s="133"/>
      <c r="I69" s="133"/>
      <c r="J69" s="112"/>
      <c r="K69" s="117">
        <f t="shared" si="0"/>
        <v>0</v>
      </c>
    </row>
    <row r="70" spans="1:11" s="110" customFormat="1" x14ac:dyDescent="0.25">
      <c r="A70" s="134"/>
      <c r="B70" s="96"/>
      <c r="C70" s="109" t="s">
        <v>265</v>
      </c>
      <c r="E70" s="133"/>
      <c r="G70" s="133"/>
      <c r="I70" s="133"/>
      <c r="J70" s="112"/>
      <c r="K70" s="117">
        <f t="shared" si="0"/>
        <v>0</v>
      </c>
    </row>
    <row r="71" spans="1:11" s="110" customFormat="1" x14ac:dyDescent="0.25">
      <c r="A71" s="134">
        <v>-24200</v>
      </c>
      <c r="B71" s="96"/>
      <c r="C71" s="115" t="s">
        <v>266</v>
      </c>
      <c r="E71" s="133"/>
      <c r="G71" s="133"/>
      <c r="I71" s="133"/>
      <c r="J71" s="112"/>
      <c r="K71" s="117">
        <f t="shared" si="0"/>
        <v>0</v>
      </c>
    </row>
    <row r="72" spans="1:11" s="110" customFormat="1" x14ac:dyDescent="0.25">
      <c r="A72" s="134">
        <v>-24305</v>
      </c>
      <c r="B72" s="96"/>
      <c r="C72" s="115" t="s">
        <v>267</v>
      </c>
      <c r="E72" s="133"/>
      <c r="G72" s="133"/>
      <c r="I72" s="133"/>
      <c r="J72" s="112"/>
      <c r="K72" s="117">
        <f t="shared" si="0"/>
        <v>0</v>
      </c>
    </row>
    <row r="73" spans="1:11" s="110" customFormat="1" x14ac:dyDescent="0.25">
      <c r="A73" s="134"/>
      <c r="B73" s="96"/>
      <c r="C73" s="115"/>
      <c r="E73" s="133"/>
      <c r="G73" s="133"/>
      <c r="I73" s="133"/>
      <c r="J73" s="112"/>
      <c r="K73" s="117">
        <f t="shared" si="0"/>
        <v>0</v>
      </c>
    </row>
    <row r="74" spans="1:11" s="110" customFormat="1" x14ac:dyDescent="0.25">
      <c r="A74" s="134"/>
      <c r="B74" s="96"/>
      <c r="C74" s="109" t="s">
        <v>268</v>
      </c>
      <c r="E74" s="133"/>
      <c r="G74" s="133"/>
      <c r="I74" s="133"/>
      <c r="J74" s="112"/>
      <c r="K74" s="117">
        <f t="shared" si="0"/>
        <v>0</v>
      </c>
    </row>
    <row r="75" spans="1:11" s="110" customFormat="1" x14ac:dyDescent="0.25">
      <c r="A75" s="139">
        <v>-26200</v>
      </c>
      <c r="B75" s="96"/>
      <c r="C75" s="115" t="s">
        <v>269</v>
      </c>
      <c r="E75" s="133"/>
      <c r="G75" s="133">
        <f>+budget_initial!U68</f>
        <v>4091.6000000000004</v>
      </c>
      <c r="I75" s="133"/>
      <c r="J75" s="112"/>
      <c r="K75" s="117">
        <f t="shared" si="0"/>
        <v>4091.6000000000004</v>
      </c>
    </row>
    <row r="76" spans="1:11" s="110" customFormat="1" x14ac:dyDescent="0.25">
      <c r="A76" s="139">
        <v>-26250</v>
      </c>
      <c r="B76" s="96"/>
      <c r="C76" s="115" t="s">
        <v>270</v>
      </c>
      <c r="E76" s="133"/>
      <c r="G76" s="133"/>
      <c r="I76" s="133"/>
      <c r="J76" s="112"/>
      <c r="K76" s="117">
        <f t="shared" si="0"/>
        <v>0</v>
      </c>
    </row>
    <row r="77" spans="1:11" s="110" customFormat="1" x14ac:dyDescent="0.25">
      <c r="A77" s="139"/>
      <c r="B77" s="96"/>
      <c r="C77" s="115"/>
      <c r="E77" s="133"/>
      <c r="G77" s="133"/>
      <c r="I77" s="133"/>
      <c r="J77" s="112"/>
      <c r="K77" s="117">
        <f t="shared" si="0"/>
        <v>0</v>
      </c>
    </row>
    <row r="78" spans="1:11" s="110" customFormat="1" x14ac:dyDescent="0.25">
      <c r="A78" s="139"/>
      <c r="B78" s="96"/>
      <c r="C78" s="109" t="s">
        <v>271</v>
      </c>
      <c r="E78" s="133"/>
      <c r="G78" s="133"/>
      <c r="I78" s="133"/>
      <c r="J78" s="112"/>
      <c r="K78" s="117">
        <f t="shared" si="0"/>
        <v>0</v>
      </c>
    </row>
    <row r="79" spans="1:11" s="110" customFormat="1" x14ac:dyDescent="0.25">
      <c r="A79" s="134">
        <v>-27000</v>
      </c>
      <c r="B79" s="96"/>
      <c r="C79" s="115" t="s">
        <v>272</v>
      </c>
      <c r="E79" s="133"/>
      <c r="G79" s="133"/>
      <c r="I79" s="133"/>
      <c r="J79" s="112"/>
      <c r="K79" s="117">
        <f t="shared" si="0"/>
        <v>0</v>
      </c>
    </row>
    <row r="80" spans="1:11" s="110" customFormat="1" x14ac:dyDescent="0.25">
      <c r="A80" s="134">
        <v>-27440</v>
      </c>
      <c r="B80" s="96"/>
      <c r="C80" s="115" t="s">
        <v>273</v>
      </c>
      <c r="E80" s="133"/>
      <c r="G80" s="136">
        <f>+budget_initial!U38</f>
        <v>9466</v>
      </c>
      <c r="I80" s="133"/>
      <c r="J80" s="112"/>
      <c r="K80" s="117">
        <f t="shared" si="0"/>
        <v>9466</v>
      </c>
    </row>
    <row r="81" spans="1:11" s="110" customFormat="1" x14ac:dyDescent="0.25">
      <c r="A81" s="134">
        <v>-27470</v>
      </c>
      <c r="B81" s="96"/>
      <c r="C81" s="115" t="s">
        <v>274</v>
      </c>
      <c r="E81" s="133"/>
      <c r="G81" s="138">
        <f>+budget_initial!U31</f>
        <v>7648</v>
      </c>
      <c r="I81" s="133"/>
      <c r="J81" s="112"/>
      <c r="K81" s="117">
        <f t="shared" si="0"/>
        <v>7648</v>
      </c>
    </row>
    <row r="82" spans="1:11" s="110" customFormat="1" x14ac:dyDescent="0.25">
      <c r="A82" s="134"/>
      <c r="B82" s="96"/>
      <c r="C82" s="115"/>
      <c r="E82" s="133"/>
      <c r="G82" s="133"/>
      <c r="I82" s="133"/>
      <c r="J82" s="112"/>
      <c r="K82" s="117">
        <f t="shared" ref="K82:K108" si="1">G82+I82</f>
        <v>0</v>
      </c>
    </row>
    <row r="83" spans="1:11" s="110" customFormat="1" x14ac:dyDescent="0.25">
      <c r="A83" s="134">
        <v>-27475</v>
      </c>
      <c r="B83" s="96"/>
      <c r="C83" s="115" t="s">
        <v>275</v>
      </c>
      <c r="E83" s="133"/>
      <c r="G83" s="138">
        <f>+budget_initial!U32</f>
        <v>2522</v>
      </c>
      <c r="I83" s="133"/>
      <c r="J83" s="112"/>
      <c r="K83" s="117">
        <f t="shared" si="1"/>
        <v>2522</v>
      </c>
    </row>
    <row r="84" spans="1:11" s="110" customFormat="1" x14ac:dyDescent="0.25">
      <c r="A84" s="134"/>
      <c r="B84" s="96"/>
      <c r="C84" s="115"/>
      <c r="E84" s="133"/>
      <c r="G84" s="133"/>
      <c r="I84" s="133"/>
      <c r="J84" s="112"/>
      <c r="K84" s="117">
        <f t="shared" si="1"/>
        <v>0</v>
      </c>
    </row>
    <row r="85" spans="1:11" s="110" customFormat="1" ht="14.1" customHeight="1" x14ac:dyDescent="0.25">
      <c r="A85" s="131"/>
      <c r="B85" s="96"/>
      <c r="C85" s="115"/>
      <c r="E85" s="133"/>
      <c r="G85" s="133"/>
      <c r="I85" s="133"/>
      <c r="J85" s="112"/>
      <c r="K85" s="117">
        <f t="shared" si="1"/>
        <v>0</v>
      </c>
    </row>
    <row r="86" spans="1:11" s="110" customFormat="1" ht="14.1" customHeight="1" x14ac:dyDescent="0.25">
      <c r="A86" s="134"/>
      <c r="B86" s="96"/>
      <c r="C86" s="109" t="s">
        <v>276</v>
      </c>
      <c r="E86" s="133"/>
      <c r="G86" s="133"/>
      <c r="I86" s="133"/>
      <c r="J86" s="112"/>
      <c r="K86" s="117">
        <f t="shared" si="1"/>
        <v>0</v>
      </c>
    </row>
    <row r="87" spans="1:11" s="110" customFormat="1" ht="14.1" customHeight="1" x14ac:dyDescent="0.25">
      <c r="A87" s="134">
        <v>-32000</v>
      </c>
      <c r="B87" s="96"/>
      <c r="C87" s="115" t="s">
        <v>277</v>
      </c>
      <c r="E87" s="133"/>
      <c r="G87" s="133"/>
      <c r="I87" s="133"/>
      <c r="J87" s="112"/>
      <c r="K87" s="117">
        <f t="shared" si="1"/>
        <v>0</v>
      </c>
    </row>
    <row r="88" spans="1:11" s="110" customFormat="1" ht="14.1" customHeight="1" x14ac:dyDescent="0.25">
      <c r="A88" s="134">
        <v>-32010</v>
      </c>
      <c r="B88" s="96"/>
      <c r="C88" s="115" t="s">
        <v>278</v>
      </c>
      <c r="E88" s="133"/>
      <c r="G88" s="136">
        <f>+budget_initial!U28</f>
        <v>23504</v>
      </c>
      <c r="I88" s="133"/>
      <c r="J88" s="112"/>
      <c r="K88" s="117">
        <f t="shared" si="1"/>
        <v>23504</v>
      </c>
    </row>
    <row r="89" spans="1:11" s="110" customFormat="1" ht="14.1" customHeight="1" x14ac:dyDescent="0.25">
      <c r="A89" s="134"/>
      <c r="B89" s="96"/>
      <c r="C89" s="115"/>
      <c r="E89" s="133"/>
      <c r="G89" s="133"/>
      <c r="I89" s="133"/>
      <c r="J89" s="112"/>
      <c r="K89" s="117">
        <f t="shared" si="1"/>
        <v>0</v>
      </c>
    </row>
    <row r="90" spans="1:11" s="110" customFormat="1" ht="14.1" customHeight="1" x14ac:dyDescent="0.25">
      <c r="A90" s="134"/>
      <c r="B90" s="96"/>
      <c r="C90" s="109" t="s">
        <v>279</v>
      </c>
      <c r="E90" s="133"/>
      <c r="G90" s="133"/>
      <c r="I90" s="133"/>
      <c r="J90" s="112"/>
      <c r="K90" s="117">
        <f t="shared" si="1"/>
        <v>0</v>
      </c>
    </row>
    <row r="91" spans="1:11" s="110" customFormat="1" ht="14.1" customHeight="1" x14ac:dyDescent="0.25">
      <c r="A91" s="134">
        <v>-36100</v>
      </c>
      <c r="B91" s="96"/>
      <c r="C91" s="115" t="s">
        <v>161</v>
      </c>
      <c r="E91" s="133"/>
      <c r="G91" s="133">
        <f>+budget_initial!U82</f>
        <v>126811</v>
      </c>
      <c r="I91" s="133"/>
      <c r="J91" s="112"/>
      <c r="K91" s="117">
        <f t="shared" si="1"/>
        <v>126811</v>
      </c>
    </row>
    <row r="92" spans="1:11" s="110" customFormat="1" ht="14.1" customHeight="1" x14ac:dyDescent="0.25">
      <c r="A92" s="134"/>
      <c r="B92" s="96"/>
      <c r="C92" s="115"/>
      <c r="E92" s="133"/>
      <c r="G92" s="133"/>
      <c r="I92" s="133"/>
      <c r="J92" s="112"/>
      <c r="K92" s="117">
        <f t="shared" si="1"/>
        <v>0</v>
      </c>
    </row>
    <row r="93" spans="1:11" s="110" customFormat="1" ht="14.1" customHeight="1" x14ac:dyDescent="0.25">
      <c r="A93" s="134"/>
      <c r="B93" s="96"/>
      <c r="C93" s="109" t="s">
        <v>280</v>
      </c>
      <c r="E93" s="133"/>
      <c r="G93" s="133"/>
      <c r="I93" s="133"/>
      <c r="J93" s="112"/>
      <c r="K93" s="117">
        <f t="shared" si="1"/>
        <v>0</v>
      </c>
    </row>
    <row r="94" spans="1:11" s="110" customFormat="1" ht="14.1" customHeight="1" x14ac:dyDescent="0.25">
      <c r="A94" s="134">
        <v>-51310</v>
      </c>
      <c r="B94" s="96"/>
      <c r="C94" s="115" t="s">
        <v>148</v>
      </c>
      <c r="E94" s="119"/>
      <c r="G94" s="119">
        <f>+budget_initial!U61</f>
        <v>295</v>
      </c>
      <c r="I94" s="119"/>
      <c r="J94" s="112"/>
      <c r="K94" s="117">
        <f t="shared" si="1"/>
        <v>295</v>
      </c>
    </row>
    <row r="95" spans="1:11" x14ac:dyDescent="0.2">
      <c r="A95" s="134"/>
      <c r="C95" s="115"/>
      <c r="D95" s="110"/>
      <c r="E95" s="119"/>
      <c r="F95" s="110"/>
      <c r="G95" s="119"/>
      <c r="H95" s="110"/>
      <c r="I95" s="119"/>
      <c r="J95" s="112"/>
      <c r="K95" s="117">
        <f t="shared" si="1"/>
        <v>0</v>
      </c>
    </row>
    <row r="96" spans="1:11" ht="12.75" customHeight="1" x14ac:dyDescent="0.2">
      <c r="A96" s="134"/>
      <c r="C96" s="115"/>
      <c r="D96" s="110"/>
      <c r="E96" s="119"/>
      <c r="F96" s="110"/>
      <c r="G96" s="119"/>
      <c r="H96" s="110"/>
      <c r="I96" s="119"/>
      <c r="J96" s="112"/>
      <c r="K96" s="117">
        <f t="shared" si="1"/>
        <v>0</v>
      </c>
    </row>
    <row r="97" spans="1:14" x14ac:dyDescent="0.2">
      <c r="A97" s="134"/>
      <c r="C97" s="109" t="s">
        <v>281</v>
      </c>
      <c r="D97" s="110"/>
      <c r="E97" s="119"/>
      <c r="F97" s="110"/>
      <c r="G97" s="119"/>
      <c r="H97" s="110"/>
      <c r="I97" s="119"/>
      <c r="J97" s="112"/>
      <c r="K97" s="117">
        <f t="shared" si="1"/>
        <v>0</v>
      </c>
    </row>
    <row r="98" spans="1:14" x14ac:dyDescent="0.2">
      <c r="A98" s="134">
        <v>-61110</v>
      </c>
      <c r="C98" s="115" t="s">
        <v>282</v>
      </c>
      <c r="D98" s="110"/>
      <c r="E98" s="111"/>
      <c r="F98" s="110"/>
      <c r="G98" s="111"/>
      <c r="H98" s="110"/>
      <c r="I98" s="119"/>
      <c r="J98" s="112"/>
      <c r="K98" s="117">
        <f t="shared" si="1"/>
        <v>0</v>
      </c>
    </row>
    <row r="99" spans="1:14" ht="12" customHeight="1" x14ac:dyDescent="0.2">
      <c r="A99" s="134">
        <v>-62100</v>
      </c>
      <c r="C99" s="115" t="s">
        <v>283</v>
      </c>
      <c r="D99" s="110"/>
      <c r="E99" s="111"/>
      <c r="F99" s="110"/>
      <c r="G99" s="111"/>
      <c r="H99" s="110"/>
      <c r="I99" s="119"/>
      <c r="J99" s="112"/>
      <c r="K99" s="117">
        <f t="shared" si="1"/>
        <v>0</v>
      </c>
    </row>
    <row r="100" spans="1:14" ht="14.1" customHeight="1" x14ac:dyDescent="0.2">
      <c r="A100" s="131">
        <v>-62320</v>
      </c>
      <c r="C100" s="126" t="s">
        <v>284</v>
      </c>
      <c r="D100" s="110"/>
      <c r="E100" s="119"/>
      <c r="F100" s="110"/>
      <c r="G100" s="129"/>
      <c r="H100" s="110"/>
      <c r="I100" s="119"/>
      <c r="J100" s="112"/>
      <c r="K100" s="117">
        <f t="shared" si="1"/>
        <v>0</v>
      </c>
      <c r="M100" s="140"/>
      <c r="N100" s="97" t="s">
        <v>285</v>
      </c>
    </row>
    <row r="101" spans="1:14" ht="14.1" customHeight="1" x14ac:dyDescent="0.2">
      <c r="A101" s="131">
        <v>-63110</v>
      </c>
      <c r="C101" s="126" t="s">
        <v>180</v>
      </c>
      <c r="D101" s="110"/>
      <c r="E101" s="129"/>
      <c r="F101" s="110"/>
      <c r="G101" s="129">
        <f>+budget_initial!U88</f>
        <v>8096.5999999999995</v>
      </c>
      <c r="H101" s="110"/>
      <c r="I101" s="119"/>
      <c r="J101" s="112"/>
      <c r="K101" s="117">
        <f t="shared" si="1"/>
        <v>8096.5999999999995</v>
      </c>
    </row>
    <row r="102" spans="1:14" ht="14.1" customHeight="1" x14ac:dyDescent="0.2">
      <c r="A102" s="134">
        <v>-66000</v>
      </c>
      <c r="C102" s="115" t="s">
        <v>286</v>
      </c>
      <c r="D102" s="110"/>
      <c r="E102" s="111"/>
      <c r="F102" s="110"/>
      <c r="G102" s="111"/>
      <c r="H102" s="110"/>
      <c r="I102" s="119"/>
      <c r="J102" s="112"/>
      <c r="K102" s="117">
        <f t="shared" si="1"/>
        <v>0</v>
      </c>
      <c r="M102" s="141"/>
      <c r="N102" s="97" t="s">
        <v>287</v>
      </c>
    </row>
    <row r="103" spans="1:14" ht="14.1" customHeight="1" x14ac:dyDescent="0.2">
      <c r="A103" s="134"/>
      <c r="C103" s="115"/>
      <c r="D103" s="110"/>
      <c r="E103" s="111"/>
      <c r="F103" s="110"/>
      <c r="G103" s="111"/>
      <c r="H103" s="110"/>
      <c r="I103" s="119"/>
      <c r="J103" s="112"/>
      <c r="K103" s="117">
        <f t="shared" si="1"/>
        <v>0</v>
      </c>
    </row>
    <row r="104" spans="1:14" ht="14.1" customHeight="1" x14ac:dyDescent="0.2">
      <c r="A104" s="134"/>
      <c r="C104" s="109" t="s">
        <v>288</v>
      </c>
      <c r="D104" s="110"/>
      <c r="E104" s="111"/>
      <c r="F104" s="110"/>
      <c r="G104" s="111"/>
      <c r="H104" s="110"/>
      <c r="I104" s="119"/>
      <c r="J104" s="112"/>
      <c r="K104" s="117">
        <f t="shared" si="1"/>
        <v>0</v>
      </c>
    </row>
    <row r="105" spans="1:14" ht="14.1" customHeight="1" x14ac:dyDescent="0.2">
      <c r="A105" s="134" t="s">
        <v>289</v>
      </c>
      <c r="C105" s="115" t="s">
        <v>290</v>
      </c>
      <c r="D105" s="110"/>
      <c r="E105" s="111"/>
      <c r="F105" s="110"/>
      <c r="G105" s="111"/>
      <c r="H105" s="110"/>
      <c r="I105" s="119"/>
      <c r="J105" s="112"/>
      <c r="K105" s="117">
        <f t="shared" si="1"/>
        <v>0</v>
      </c>
    </row>
    <row r="106" spans="1:14" ht="14.1" customHeight="1" x14ac:dyDescent="0.2">
      <c r="A106" s="134"/>
      <c r="C106" s="109"/>
      <c r="D106" s="110"/>
      <c r="E106" s="111"/>
      <c r="F106" s="110"/>
      <c r="G106" s="111"/>
      <c r="H106" s="110"/>
      <c r="I106" s="119"/>
      <c r="J106" s="112"/>
      <c r="K106" s="117">
        <f t="shared" si="1"/>
        <v>0</v>
      </c>
    </row>
    <row r="107" spans="1:14" ht="14.1" customHeight="1" x14ac:dyDescent="0.2">
      <c r="A107" s="134"/>
      <c r="C107" s="109"/>
      <c r="D107" s="110"/>
      <c r="E107" s="111"/>
      <c r="F107" s="110"/>
      <c r="G107" s="111"/>
      <c r="H107" s="110"/>
      <c r="I107" s="119"/>
      <c r="J107" s="112"/>
      <c r="K107" s="117">
        <f t="shared" si="1"/>
        <v>0</v>
      </c>
    </row>
    <row r="108" spans="1:14" ht="14.1" customHeight="1" x14ac:dyDescent="0.2">
      <c r="A108" s="134"/>
      <c r="C108" s="115"/>
      <c r="D108" s="110"/>
      <c r="E108" s="111"/>
      <c r="F108" s="110"/>
      <c r="G108" s="111"/>
      <c r="H108" s="110"/>
      <c r="I108" s="119"/>
      <c r="J108" s="112"/>
      <c r="K108" s="117">
        <f t="shared" si="1"/>
        <v>0</v>
      </c>
    </row>
    <row r="109" spans="1:14" ht="14.1" customHeight="1" thickBot="1" x14ac:dyDescent="0.25">
      <c r="A109" s="142"/>
      <c r="C109" s="143"/>
      <c r="E109" s="144"/>
      <c r="G109" s="144"/>
      <c r="I109" s="144"/>
      <c r="J109" s="145"/>
      <c r="K109" s="146"/>
    </row>
    <row r="110" spans="1:14" ht="14.1" customHeight="1" thickBot="1" x14ac:dyDescent="0.25">
      <c r="A110" s="245" t="s">
        <v>291</v>
      </c>
      <c r="B110" s="246"/>
      <c r="C110" s="247"/>
      <c r="E110" s="147">
        <f>SUM(E13:E108)</f>
        <v>0</v>
      </c>
      <c r="G110" s="148">
        <f>SUM(G13:G108)</f>
        <v>484100.19999999995</v>
      </c>
      <c r="H110" s="55"/>
      <c r="I110" s="148">
        <f>SUM(I13:I108)</f>
        <v>0</v>
      </c>
      <c r="J110" s="149"/>
      <c r="K110" s="148">
        <f>SUM(K13:K108)</f>
        <v>484100.19999999995</v>
      </c>
    </row>
    <row r="111" spans="1:14" ht="14.1" customHeight="1" x14ac:dyDescent="0.2">
      <c r="E111" s="98"/>
    </row>
    <row r="112" spans="1:14" ht="24.95" customHeight="1" thickBot="1" x14ac:dyDescent="0.25">
      <c r="E112" s="98"/>
    </row>
    <row r="113" spans="1:15" ht="23.25" customHeight="1" thickTop="1" thickBot="1" x14ac:dyDescent="0.25">
      <c r="A113" s="248" t="s">
        <v>292</v>
      </c>
      <c r="B113" s="249"/>
      <c r="C113" s="250"/>
      <c r="D113" s="96"/>
      <c r="E113" s="150" t="str">
        <f>+E11</f>
        <v xml:space="preserve"> DÉPENSES RÉELLES 23-24</v>
      </c>
      <c r="F113" s="96"/>
      <c r="G113" s="103" t="str">
        <f>+G11</f>
        <v>ALLOCATIONS CSSDS</v>
      </c>
      <c r="I113" s="103" t="str">
        <f>+I11</f>
        <v>TRANSFERT DE BUDGET</v>
      </c>
      <c r="K113" s="104" t="str">
        <f>+K11</f>
        <v>BUDGET ADOPTÉ</v>
      </c>
      <c r="M113" s="251" t="s">
        <v>293</v>
      </c>
      <c r="N113" s="252"/>
    </row>
    <row r="114" spans="1:15" ht="13.5" customHeight="1" x14ac:dyDescent="0.2">
      <c r="E114" s="98"/>
      <c r="I114" s="151"/>
      <c r="M114" s="253"/>
      <c r="N114" s="254"/>
    </row>
    <row r="115" spans="1:15" ht="12.75" customHeight="1" x14ac:dyDescent="0.2">
      <c r="A115" s="134">
        <v>-22200</v>
      </c>
      <c r="B115" s="95"/>
      <c r="C115" s="115" t="s">
        <v>294</v>
      </c>
      <c r="D115" s="100"/>
      <c r="E115" s="152"/>
      <c r="F115" s="100"/>
      <c r="G115" s="152"/>
      <c r="H115" s="100"/>
      <c r="I115" s="133"/>
      <c r="J115" s="153"/>
      <c r="K115" s="117">
        <f t="shared" ref="K115:K122" si="2">G115+I115</f>
        <v>0</v>
      </c>
      <c r="M115" s="255">
        <f>+budget_initial!U102+budget_initial!U103+budget_initial!U104+budget_initial!U105+budget_initial!U109+budget_initial!U113-G124</f>
        <v>9592</v>
      </c>
      <c r="N115" s="256"/>
    </row>
    <row r="116" spans="1:15" ht="12.75" customHeight="1" thickBot="1" x14ac:dyDescent="0.25">
      <c r="A116" s="134">
        <v>-22232</v>
      </c>
      <c r="B116" s="95"/>
      <c r="C116" s="115" t="s">
        <v>295</v>
      </c>
      <c r="D116" s="100"/>
      <c r="E116" s="152"/>
      <c r="F116" s="100"/>
      <c r="G116" s="152">
        <f>+budget_initial!U109</f>
        <v>0</v>
      </c>
      <c r="H116" s="100"/>
      <c r="I116" s="133"/>
      <c r="J116" s="153"/>
      <c r="K116" s="117">
        <f t="shared" si="2"/>
        <v>0</v>
      </c>
      <c r="M116" s="257"/>
      <c r="N116" s="256"/>
    </row>
    <row r="117" spans="1:15" ht="12.75" customHeight="1" thickTop="1" thickBot="1" x14ac:dyDescent="0.3">
      <c r="A117" s="134">
        <v>-36100</v>
      </c>
      <c r="B117" s="95"/>
      <c r="C117" s="115" t="s">
        <v>193</v>
      </c>
      <c r="D117" s="100"/>
      <c r="E117" s="154"/>
      <c r="F117" s="100"/>
      <c r="G117" s="154">
        <f>+budget_initial!U104</f>
        <v>2583.67</v>
      </c>
      <c r="H117" s="100"/>
      <c r="I117" s="133"/>
      <c r="J117" s="153"/>
      <c r="K117" s="117">
        <f>G117+I117</f>
        <v>2583.67</v>
      </c>
      <c r="M117" s="155"/>
      <c r="N117" s="155"/>
    </row>
    <row r="118" spans="1:15" ht="13.5" customHeight="1" thickTop="1" x14ac:dyDescent="0.2">
      <c r="A118" s="134">
        <v>-61200</v>
      </c>
      <c r="B118" s="95"/>
      <c r="C118" s="115" t="s">
        <v>296</v>
      </c>
      <c r="D118" s="100"/>
      <c r="E118" s="154"/>
      <c r="F118" s="100"/>
      <c r="G118" s="154"/>
      <c r="H118" s="100"/>
      <c r="I118" s="133"/>
      <c r="J118" s="153"/>
      <c r="K118" s="117">
        <f>G118+I118</f>
        <v>0</v>
      </c>
      <c r="M118" s="251" t="s">
        <v>297</v>
      </c>
      <c r="N118" s="258"/>
    </row>
    <row r="119" spans="1:15" x14ac:dyDescent="0.2">
      <c r="A119" s="134">
        <v>-63110</v>
      </c>
      <c r="B119" s="95"/>
      <c r="C119" s="115" t="s">
        <v>180</v>
      </c>
      <c r="D119" s="100"/>
      <c r="E119" s="154"/>
      <c r="F119" s="100"/>
      <c r="G119" s="154"/>
      <c r="H119" s="100"/>
      <c r="I119" s="133"/>
      <c r="J119" s="153"/>
      <c r="K119" s="117">
        <f>G119+I119</f>
        <v>0</v>
      </c>
      <c r="M119" s="257"/>
      <c r="N119" s="256"/>
    </row>
    <row r="120" spans="1:15" x14ac:dyDescent="0.2">
      <c r="A120" s="134">
        <v>-68190</v>
      </c>
      <c r="B120" s="95"/>
      <c r="C120" s="115" t="s">
        <v>298</v>
      </c>
      <c r="D120" s="100"/>
      <c r="E120" s="154"/>
      <c r="F120" s="100"/>
      <c r="G120" s="154">
        <f>+budget_initial!U113</f>
        <v>0</v>
      </c>
      <c r="H120" s="100"/>
      <c r="I120" s="133"/>
      <c r="J120" s="153"/>
      <c r="K120" s="117">
        <f>G120+I120</f>
        <v>0</v>
      </c>
      <c r="M120" s="257"/>
      <c r="N120" s="256"/>
    </row>
    <row r="121" spans="1:15" x14ac:dyDescent="0.2">
      <c r="A121" s="134"/>
      <c r="B121" s="95"/>
      <c r="C121" s="115"/>
      <c r="D121" s="100"/>
      <c r="E121" s="154"/>
      <c r="F121" s="100"/>
      <c r="G121" s="154"/>
      <c r="H121" s="100"/>
      <c r="I121" s="133"/>
      <c r="J121" s="153"/>
      <c r="K121" s="117">
        <f>G121+I121</f>
        <v>0</v>
      </c>
      <c r="M121" s="259">
        <f>+budget_initial!U115-'répartition CÉ'!I124</f>
        <v>0</v>
      </c>
      <c r="N121" s="256"/>
    </row>
    <row r="122" spans="1:15" ht="13.5" thickBot="1" x14ac:dyDescent="0.25">
      <c r="A122" s="156"/>
      <c r="B122" s="95"/>
      <c r="C122" s="115"/>
      <c r="D122" s="100"/>
      <c r="E122" s="154"/>
      <c r="F122" s="100"/>
      <c r="G122" s="154"/>
      <c r="H122" s="100"/>
      <c r="I122" s="133"/>
      <c r="J122" s="153"/>
      <c r="K122" s="117">
        <f t="shared" si="2"/>
        <v>0</v>
      </c>
      <c r="M122" s="260"/>
      <c r="N122" s="261"/>
    </row>
    <row r="123" spans="1:15" ht="14.25" thickTop="1" thickBot="1" x14ac:dyDescent="0.25">
      <c r="A123" s="157"/>
      <c r="E123" s="158"/>
      <c r="G123" s="158"/>
      <c r="I123" s="159"/>
      <c r="J123" s="145"/>
      <c r="K123" s="160"/>
    </row>
    <row r="124" spans="1:15" ht="13.5" thickBot="1" x14ac:dyDescent="0.25">
      <c r="A124" s="245" t="s">
        <v>299</v>
      </c>
      <c r="B124" s="246"/>
      <c r="C124" s="247"/>
      <c r="E124" s="161">
        <f>SUM(E115:E122)</f>
        <v>0</v>
      </c>
      <c r="G124" s="162">
        <f>SUM(G115:G123)</f>
        <v>2583.67</v>
      </c>
      <c r="H124" s="55"/>
      <c r="I124" s="162">
        <f>SUM(I115:I123)</f>
        <v>0</v>
      </c>
      <c r="J124" s="149"/>
      <c r="K124" s="162">
        <f>SUM(K115:K123)</f>
        <v>2583.67</v>
      </c>
    </row>
    <row r="125" spans="1:15" ht="20.100000000000001" customHeight="1" x14ac:dyDescent="0.2">
      <c r="A125" s="95"/>
      <c r="B125" s="95"/>
      <c r="C125" s="95"/>
      <c r="E125" s="163"/>
      <c r="G125" s="163"/>
      <c r="I125" s="163"/>
      <c r="K125" s="160"/>
    </row>
    <row r="126" spans="1:15" ht="14.1" customHeight="1" thickBot="1" x14ac:dyDescent="0.25">
      <c r="E126" s="98"/>
      <c r="K126" s="160"/>
      <c r="M126" s="262" t="s">
        <v>300</v>
      </c>
      <c r="N126" s="263"/>
      <c r="O126" s="55"/>
    </row>
    <row r="127" spans="1:15" ht="14.1" customHeight="1" thickTop="1" thickBot="1" x14ac:dyDescent="0.25">
      <c r="A127" s="264" t="s">
        <v>301</v>
      </c>
      <c r="B127" s="265"/>
      <c r="C127" s="266"/>
      <c r="D127" s="95"/>
      <c r="E127" s="164">
        <f>E124+E110</f>
        <v>0</v>
      </c>
      <c r="F127" s="95"/>
      <c r="G127" s="165">
        <f>G110+G124</f>
        <v>486683.86999999994</v>
      </c>
      <c r="H127" s="55"/>
      <c r="I127" s="166">
        <f>I124+I110</f>
        <v>0</v>
      </c>
      <c r="J127" s="55"/>
      <c r="K127" s="167">
        <f>K110+K124</f>
        <v>486683.86999999994</v>
      </c>
      <c r="M127" s="168"/>
      <c r="N127" s="149">
        <f>+budget_initial!U91+budget_initial!U102+budget_initial!U103+budget_initial!U104+budget_initial!U105+budget_initial!U109+budget_initial!U113</f>
        <v>520342.87</v>
      </c>
      <c r="O127" s="55" t="str">
        <f>IF(ROUND(N127,0)=ROUND(G127,0),"ok","erreur")</f>
        <v>erreur</v>
      </c>
    </row>
    <row r="128" spans="1:15" ht="14.1" customHeight="1" thickTop="1" x14ac:dyDescent="0.2">
      <c r="E128" s="98"/>
      <c r="M128" s="169"/>
      <c r="N128" s="149">
        <f>+budget_initial!U93+budget_initial!U94+budget_initial!U115</f>
        <v>-13294.561773768852</v>
      </c>
      <c r="O128" s="55" t="str">
        <f>IF(ROUND(N128,0)=ROUND(I127,0),"ok","erreur")</f>
        <v>erreur</v>
      </c>
    </row>
    <row r="129" spans="1:15" ht="14.1" customHeight="1" x14ac:dyDescent="0.2">
      <c r="E129" s="98"/>
      <c r="K129" s="97"/>
      <c r="M129" s="170"/>
      <c r="N129" s="171">
        <f>+budget_initial!U119</f>
        <v>507048.30822623114</v>
      </c>
      <c r="O129" s="55" t="str">
        <f>IF(ROUND(N129,0)=ROUND(K127,0),"ok","erreur")</f>
        <v>erreur</v>
      </c>
    </row>
    <row r="130" spans="1:15" ht="14.1" customHeight="1" x14ac:dyDescent="0.2">
      <c r="D130" s="95"/>
      <c r="E130" s="98"/>
      <c r="I130" s="151"/>
      <c r="M130" s="172"/>
      <c r="N130" s="173">
        <f>+budget_initial!U122</f>
        <v>0</v>
      </c>
      <c r="O130" s="97" t="str">
        <f>IF(ROUND(N130,0)=ROUND(K148,0),"ok","erreur")</f>
        <v>ok</v>
      </c>
    </row>
    <row r="131" spans="1:15" ht="14.1" customHeight="1" thickBot="1" x14ac:dyDescent="0.25">
      <c r="E131" s="95"/>
      <c r="F131" s="95"/>
      <c r="G131" s="174"/>
      <c r="H131" s="145"/>
      <c r="I131" s="145"/>
      <c r="J131" s="145"/>
      <c r="K131" s="175"/>
    </row>
    <row r="132" spans="1:15" ht="14.1" customHeight="1" thickBot="1" x14ac:dyDescent="0.25">
      <c r="A132" s="267" t="s">
        <v>302</v>
      </c>
      <c r="B132" s="268"/>
      <c r="C132" s="269"/>
      <c r="D132" s="95"/>
      <c r="E132" s="98"/>
      <c r="G132" s="173"/>
      <c r="H132" s="145"/>
      <c r="I132" s="175"/>
      <c r="J132" s="145"/>
    </row>
    <row r="133" spans="1:15" ht="14.1" customHeight="1" x14ac:dyDescent="0.2">
      <c r="A133" s="176"/>
      <c r="C133" s="143"/>
      <c r="E133" s="98"/>
      <c r="F133" s="110"/>
      <c r="G133" s="173"/>
      <c r="H133" s="145"/>
      <c r="I133" s="177"/>
      <c r="J133" s="145"/>
    </row>
    <row r="134" spans="1:15" ht="14.1" customHeight="1" x14ac:dyDescent="0.2">
      <c r="A134" s="178"/>
      <c r="C134" s="179"/>
      <c r="E134" s="98"/>
      <c r="F134" s="110"/>
      <c r="G134" s="173"/>
      <c r="H134" s="145"/>
      <c r="I134" s="177"/>
      <c r="J134" s="145"/>
      <c r="K134" s="180"/>
    </row>
    <row r="135" spans="1:15" ht="14.1" customHeight="1" x14ac:dyDescent="0.2">
      <c r="A135" s="178">
        <v>27990</v>
      </c>
      <c r="C135" s="179" t="s">
        <v>303</v>
      </c>
      <c r="D135" s="110"/>
      <c r="E135" s="98"/>
      <c r="F135" s="110"/>
      <c r="G135" s="173"/>
      <c r="H135" s="145"/>
      <c r="I135" s="177"/>
      <c r="J135" s="145"/>
      <c r="K135" s="119">
        <f>+budget_initial!U122</f>
        <v>0</v>
      </c>
    </row>
    <row r="136" spans="1:15" ht="14.1" customHeight="1" x14ac:dyDescent="0.2">
      <c r="A136" s="178" t="s">
        <v>304</v>
      </c>
      <c r="C136" s="179"/>
      <c r="D136" s="110"/>
      <c r="E136" s="98"/>
      <c r="F136" s="110"/>
      <c r="G136" s="173"/>
      <c r="H136" s="145"/>
      <c r="I136" s="177"/>
      <c r="J136" s="145"/>
      <c r="K136" s="119"/>
    </row>
    <row r="137" spans="1:15" ht="13.5" customHeight="1" x14ac:dyDescent="0.2">
      <c r="A137" s="178" t="s">
        <v>304</v>
      </c>
      <c r="C137" s="179"/>
      <c r="D137" s="110"/>
      <c r="E137" s="98"/>
      <c r="F137" s="110"/>
      <c r="G137" s="173"/>
      <c r="H137" s="145"/>
      <c r="I137" s="177"/>
      <c r="J137" s="145"/>
      <c r="K137" s="119"/>
    </row>
    <row r="138" spans="1:15" x14ac:dyDescent="0.2">
      <c r="A138" s="178" t="s">
        <v>304</v>
      </c>
      <c r="C138" s="179"/>
      <c r="D138" s="110"/>
      <c r="E138" s="98"/>
      <c r="F138" s="110"/>
      <c r="G138" s="173"/>
      <c r="H138" s="145"/>
      <c r="I138" s="177"/>
      <c r="J138" s="145"/>
      <c r="K138" s="119"/>
    </row>
    <row r="139" spans="1:15" x14ac:dyDescent="0.2">
      <c r="A139" s="178" t="s">
        <v>304</v>
      </c>
      <c r="C139" s="179"/>
      <c r="D139" s="110"/>
      <c r="E139" s="98"/>
      <c r="F139" s="110"/>
      <c r="G139" s="173"/>
      <c r="H139" s="145"/>
      <c r="I139" s="177"/>
      <c r="J139" s="145"/>
      <c r="K139" s="119"/>
    </row>
    <row r="140" spans="1:15" x14ac:dyDescent="0.2">
      <c r="A140" s="178" t="s">
        <v>304</v>
      </c>
      <c r="C140" s="179"/>
      <c r="D140" s="110"/>
      <c r="E140" s="98"/>
      <c r="F140" s="110"/>
      <c r="G140" s="173"/>
      <c r="H140" s="145"/>
      <c r="I140" s="177"/>
      <c r="J140" s="145"/>
      <c r="K140" s="119"/>
    </row>
    <row r="141" spans="1:15" x14ac:dyDescent="0.2">
      <c r="A141" s="178" t="s">
        <v>304</v>
      </c>
      <c r="C141" s="179"/>
      <c r="D141" s="110"/>
      <c r="E141" s="98"/>
      <c r="F141" s="110"/>
      <c r="G141" s="173"/>
      <c r="H141" s="145"/>
      <c r="I141" s="177"/>
      <c r="J141" s="145"/>
      <c r="K141" s="119"/>
    </row>
    <row r="142" spans="1:15" x14ac:dyDescent="0.2">
      <c r="A142" s="178" t="s">
        <v>304</v>
      </c>
      <c r="C142" s="179"/>
      <c r="D142" s="110"/>
      <c r="E142" s="98"/>
      <c r="F142" s="110"/>
      <c r="G142" s="173"/>
      <c r="H142" s="145"/>
      <c r="I142" s="177"/>
      <c r="J142" s="145"/>
      <c r="K142" s="119"/>
    </row>
    <row r="143" spans="1:15" x14ac:dyDescent="0.2">
      <c r="A143" s="178" t="s">
        <v>304</v>
      </c>
      <c r="C143" s="179"/>
      <c r="D143" s="110"/>
      <c r="E143" s="98"/>
      <c r="F143" s="110"/>
      <c r="G143" s="173"/>
      <c r="H143" s="145"/>
      <c r="I143" s="177"/>
      <c r="J143" s="145"/>
      <c r="K143" s="119"/>
    </row>
    <row r="144" spans="1:15" x14ac:dyDescent="0.2">
      <c r="A144" s="178" t="s">
        <v>304</v>
      </c>
      <c r="C144" s="179"/>
      <c r="D144" s="110"/>
      <c r="E144" s="98"/>
      <c r="F144" s="110"/>
      <c r="G144" s="173"/>
      <c r="H144" s="145"/>
      <c r="I144" s="177"/>
      <c r="J144" s="145"/>
      <c r="K144" s="119"/>
    </row>
    <row r="145" spans="1:11" x14ac:dyDescent="0.2">
      <c r="A145" s="178" t="s">
        <v>304</v>
      </c>
      <c r="C145" s="179"/>
      <c r="D145" s="110"/>
      <c r="E145" s="98"/>
      <c r="F145" s="110"/>
      <c r="G145" s="173"/>
      <c r="H145" s="145"/>
      <c r="I145" s="177"/>
      <c r="J145" s="145"/>
      <c r="K145" s="119"/>
    </row>
    <row r="146" spans="1:11" x14ac:dyDescent="0.2">
      <c r="A146" s="178" t="s">
        <v>304</v>
      </c>
      <c r="C146" s="179"/>
      <c r="D146" s="110"/>
      <c r="E146" s="98"/>
      <c r="F146" s="110"/>
      <c r="G146" s="173"/>
      <c r="H146" s="145"/>
      <c r="I146" s="177"/>
      <c r="J146" s="145"/>
      <c r="K146" s="119"/>
    </row>
    <row r="147" spans="1:11" ht="13.5" thickBot="1" x14ac:dyDescent="0.25">
      <c r="A147" s="181"/>
      <c r="C147" s="143"/>
      <c r="D147" s="110"/>
      <c r="E147" s="98"/>
      <c r="F147" s="110"/>
      <c r="G147" s="173"/>
      <c r="H147" s="145"/>
      <c r="I147" s="182"/>
      <c r="J147" s="145"/>
      <c r="K147" s="182"/>
    </row>
    <row r="148" spans="1:11" ht="13.5" thickBot="1" x14ac:dyDescent="0.25">
      <c r="A148" s="238" t="s">
        <v>305</v>
      </c>
      <c r="B148" s="239"/>
      <c r="C148" s="240"/>
      <c r="D148" s="110"/>
      <c r="I148" s="183"/>
      <c r="J148" s="184"/>
      <c r="K148" s="185">
        <f>SUM(K134:K146)</f>
        <v>0</v>
      </c>
    </row>
    <row r="151" spans="1:11" x14ac:dyDescent="0.2">
      <c r="C151" s="186"/>
      <c r="K151" s="187"/>
    </row>
    <row r="152" spans="1:11" x14ac:dyDescent="0.2">
      <c r="A152" s="188" t="s">
        <v>306</v>
      </c>
      <c r="B152" s="188"/>
      <c r="C152" s="189" t="s">
        <v>306</v>
      </c>
      <c r="G152" s="190" t="s">
        <v>307</v>
      </c>
      <c r="H152" s="190"/>
      <c r="I152" s="190"/>
      <c r="J152" s="190"/>
    </row>
  </sheetData>
  <sheetProtection algorithmName="SHA-512" hashValue="ufsQ7lbzCBHbLrYMExg8snsqbT49cQhavWVQ80WPCWszTTqtcZVNZs6GluGB/P/2G2mp+8Vo+8AQf7iVAZJXjw==" saltValue="C7UJV91Le8rlKqKi+Y/wog==" spinCount="100000" sheet="1" objects="1" scenarios="1"/>
  <mergeCells count="18">
    <mergeCell ref="A148:C148"/>
    <mergeCell ref="M34:N35"/>
    <mergeCell ref="A110:C110"/>
    <mergeCell ref="A113:C113"/>
    <mergeCell ref="M113:N114"/>
    <mergeCell ref="M115:N116"/>
    <mergeCell ref="M118:N120"/>
    <mergeCell ref="M121:N122"/>
    <mergeCell ref="A124:C124"/>
    <mergeCell ref="M126:N126"/>
    <mergeCell ref="A127:C127"/>
    <mergeCell ref="A132:C132"/>
    <mergeCell ref="M18:N32"/>
    <mergeCell ref="C3:G8"/>
    <mergeCell ref="I7:K8"/>
    <mergeCell ref="A11:C11"/>
    <mergeCell ref="M11:N11"/>
    <mergeCell ref="M12:N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J25"/>
  <sheetViews>
    <sheetView showGridLines="0" zoomScaleNormal="100" workbookViewId="0">
      <selection activeCell="A4" sqref="A4"/>
    </sheetView>
  </sheetViews>
  <sheetFormatPr baseColWidth="10" defaultColWidth="9" defaultRowHeight="30" customHeight="1" x14ac:dyDescent="0.25"/>
  <cols>
    <col min="1" max="1" width="20.625" style="1" customWidth="1"/>
    <col min="2" max="2" width="47.25" style="2" customWidth="1"/>
    <col min="3" max="3" width="19.75" style="1" customWidth="1"/>
    <col min="4" max="4" width="15.375" customWidth="1"/>
    <col min="5" max="5" width="16.5" customWidth="1"/>
    <col min="6" max="6" width="10.125" bestFit="1" customWidth="1"/>
  </cols>
  <sheetData>
    <row r="1" spans="1:10" ht="63" customHeight="1" x14ac:dyDescent="0.25">
      <c r="A1" s="278" t="s">
        <v>0</v>
      </c>
      <c r="B1" s="278"/>
      <c r="C1" s="278"/>
      <c r="D1" s="278"/>
      <c r="E1" s="278"/>
    </row>
    <row r="2" spans="1:10" ht="15" customHeight="1" thickBot="1" x14ac:dyDescent="0.3">
      <c r="A2" s="273"/>
      <c r="B2" s="273"/>
      <c r="C2" s="273"/>
    </row>
    <row r="3" spans="1:10" ht="21.75" customHeight="1" x14ac:dyDescent="0.25">
      <c r="A3" s="279" t="s">
        <v>42</v>
      </c>
      <c r="B3" s="280"/>
      <c r="C3" s="280"/>
      <c r="D3" s="280"/>
      <c r="E3" s="281"/>
    </row>
    <row r="4" spans="1:10" ht="52.5" customHeight="1" x14ac:dyDescent="0.25">
      <c r="A4" s="36" t="s">
        <v>1</v>
      </c>
      <c r="B4" s="282" t="s">
        <v>50</v>
      </c>
      <c r="C4" s="282"/>
      <c r="D4" s="282"/>
      <c r="E4" s="283"/>
    </row>
    <row r="5" spans="1:10" s="23" customFormat="1" ht="21.75" customHeight="1" x14ac:dyDescent="0.25">
      <c r="A5" s="274" t="s">
        <v>13</v>
      </c>
      <c r="B5" s="275"/>
      <c r="C5" s="276"/>
      <c r="D5" s="276"/>
      <c r="E5" s="277"/>
    </row>
    <row r="6" spans="1:10" s="23" customFormat="1" ht="169.15" customHeight="1" x14ac:dyDescent="0.25">
      <c r="A6" s="284" t="str">
        <f>IF(A4="PRIMAIRE", IFERROR(VLOOKUP(B4, 'Descriptif des mesures'!A3:B9, 2,FALSE ), "NON TROUVÉ"), IFERROR(VLOOKUP(B4, 'Descriptif des mesures'!A13:B18, 2, FALSE), "NON TROUVÉ"))</f>
        <v>Dans le but d’accroître les sorties scolaires en milieu culturel, un soutien accru est accordé aux organismes scolaires. Celui-ci s’inscrit dans la foulée de la politique culturelle du Québec Partout, la culture et du Plan d’action gouvernemental en culture visant notamment à améliorer l’offre de sorties et d’activités culturelles dans le parcours éducatif.</v>
      </c>
      <c r="B6" s="285"/>
      <c r="C6" s="285"/>
      <c r="D6" s="285"/>
      <c r="E6" s="286"/>
    </row>
    <row r="7" spans="1:10" ht="21" customHeight="1" thickBot="1" x14ac:dyDescent="0.3">
      <c r="A7" s="35" t="s">
        <v>2</v>
      </c>
      <c r="B7" s="270" t="str">
        <f>IF(A4="PRIMAIRE", IFERROR(VLOOKUP(B4, 'Descriptif des mesures'!A3:C9, 3,FALSE ), "NON TROUVÉ"), IFERROR(VLOOKUP(B4, 'Descriptif des mesures'!A13:C18, 3, FALSE), "NON TROUVÉ"))</f>
        <v xml:space="preserve">0XX-1-27440        </v>
      </c>
      <c r="C7" s="271"/>
      <c r="D7" s="271"/>
      <c r="E7" s="272"/>
    </row>
    <row r="8" spans="1:10" ht="21" customHeight="1" x14ac:dyDescent="0.25">
      <c r="A8" s="26"/>
      <c r="B8" s="26"/>
      <c r="C8" s="26"/>
      <c r="D8" s="26"/>
      <c r="E8" s="26"/>
    </row>
    <row r="9" spans="1:10" ht="42" customHeight="1" x14ac:dyDescent="0.25">
      <c r="A9" s="27" t="s">
        <v>39</v>
      </c>
      <c r="B9" s="28" t="s">
        <v>3</v>
      </c>
      <c r="C9" s="29" t="s">
        <v>4</v>
      </c>
      <c r="D9" s="29" t="s">
        <v>40</v>
      </c>
      <c r="E9" s="29" t="s">
        <v>41</v>
      </c>
      <c r="J9" s="25"/>
    </row>
    <row r="10" spans="1:10" ht="30" customHeight="1" x14ac:dyDescent="0.25">
      <c r="A10" s="9"/>
      <c r="B10" s="9"/>
      <c r="C10" s="10">
        <v>200</v>
      </c>
      <c r="D10" s="9"/>
      <c r="E10" s="9"/>
    </row>
    <row r="11" spans="1:10" ht="30" customHeight="1" x14ac:dyDescent="0.25">
      <c r="A11" s="9"/>
      <c r="B11" s="9"/>
      <c r="C11" s="10">
        <v>0</v>
      </c>
      <c r="D11" s="9"/>
      <c r="E11" s="9"/>
    </row>
    <row r="12" spans="1:10" ht="30" customHeight="1" x14ac:dyDescent="0.25">
      <c r="A12" s="9"/>
      <c r="B12" s="9"/>
      <c r="C12" s="10">
        <v>0</v>
      </c>
      <c r="D12" s="9"/>
      <c r="E12" s="9"/>
    </row>
    <row r="13" spans="1:10" ht="30" customHeight="1" x14ac:dyDescent="0.25">
      <c r="A13" s="9"/>
      <c r="B13" s="9"/>
      <c r="C13" s="10">
        <v>0</v>
      </c>
      <c r="D13" s="9"/>
      <c r="E13" s="9"/>
    </row>
    <row r="14" spans="1:10" ht="30" customHeight="1" x14ac:dyDescent="0.25">
      <c r="A14" s="9"/>
      <c r="B14" s="9"/>
      <c r="C14" s="10">
        <v>0</v>
      </c>
      <c r="D14" s="9"/>
      <c r="E14" s="9"/>
    </row>
    <row r="15" spans="1:10" ht="30" customHeight="1" x14ac:dyDescent="0.25">
      <c r="A15" s="9"/>
      <c r="B15" s="9"/>
      <c r="C15" s="10">
        <v>0</v>
      </c>
      <c r="D15" s="9"/>
      <c r="E15" s="9"/>
    </row>
    <row r="16" spans="1:10" ht="30" customHeight="1" x14ac:dyDescent="0.25">
      <c r="A16" s="9"/>
      <c r="B16" s="9"/>
      <c r="C16" s="10">
        <v>0</v>
      </c>
      <c r="D16" s="9"/>
      <c r="E16" s="9"/>
    </row>
    <row r="17" spans="1:5" ht="30" customHeight="1" x14ac:dyDescent="0.25">
      <c r="A17" s="9"/>
      <c r="B17" s="9"/>
      <c r="C17" s="10">
        <v>0</v>
      </c>
      <c r="D17" s="9"/>
      <c r="E17" s="9"/>
    </row>
    <row r="18" spans="1:5" ht="30" customHeight="1" x14ac:dyDescent="0.25">
      <c r="A18" s="9"/>
      <c r="B18" s="9"/>
      <c r="C18" s="10">
        <v>0</v>
      </c>
      <c r="D18" s="9"/>
      <c r="E18" s="9"/>
    </row>
    <row r="19" spans="1:5" ht="51.75" customHeight="1" thickBot="1" x14ac:dyDescent="0.45">
      <c r="A19" s="24" t="s">
        <v>5</v>
      </c>
      <c r="B19" s="4"/>
      <c r="C19" s="4"/>
    </row>
    <row r="20" spans="1:5" ht="30" hidden="1" customHeight="1" thickTop="1" x14ac:dyDescent="0.25">
      <c r="A20" s="7" t="s">
        <v>6</v>
      </c>
      <c r="B20" s="8" t="s">
        <v>7</v>
      </c>
      <c r="C20"/>
    </row>
    <row r="21" spans="1:5" ht="30" customHeight="1" thickTop="1" x14ac:dyDescent="0.25">
      <c r="A21" s="34" t="s">
        <v>8</v>
      </c>
      <c r="B21" s="5">
        <v>1000</v>
      </c>
      <c r="C21"/>
    </row>
    <row r="22" spans="1:5" ht="30" customHeight="1" x14ac:dyDescent="0.25">
      <c r="A22" s="30" t="s">
        <v>9</v>
      </c>
      <c r="B22" s="31">
        <f>SUM(B21:B21)</f>
        <v>1000</v>
      </c>
    </row>
    <row r="23" spans="1:5" ht="30" customHeight="1" x14ac:dyDescent="0.25">
      <c r="A23" s="30" t="s">
        <v>10</v>
      </c>
      <c r="B23" s="31">
        <f>SUM(C10:C18)</f>
        <v>200</v>
      </c>
    </row>
    <row r="24" spans="1:5" ht="30" customHeight="1" x14ac:dyDescent="0.25">
      <c r="A24" s="30" t="s">
        <v>11</v>
      </c>
      <c r="B24" s="31">
        <f>B22-B23</f>
        <v>800</v>
      </c>
    </row>
    <row r="25" spans="1:5" ht="30" customHeight="1" x14ac:dyDescent="0.25">
      <c r="A25" s="32"/>
      <c r="B25" s="33"/>
    </row>
  </sheetData>
  <mergeCells count="7">
    <mergeCell ref="B7:E7"/>
    <mergeCell ref="A2:C2"/>
    <mergeCell ref="A5:E5"/>
    <mergeCell ref="A1:E1"/>
    <mergeCell ref="A3:E3"/>
    <mergeCell ref="B4:E4"/>
    <mergeCell ref="A6:E6"/>
  </mergeCells>
  <conditionalFormatting sqref="C10:C18">
    <cfRule type="dataBar" priority="1">
      <dataBar>
        <cfvo type="min"/>
        <cfvo type="max"/>
        <color theme="4" tint="0.79998168889431442"/>
      </dataBar>
      <extLst>
        <ext xmlns:x14="http://schemas.microsoft.com/office/spreadsheetml/2009/9/main" uri="{B025F937-C7B1-47D3-B67F-A62EFF666E3E}">
          <x14:id>{EAAA34A7-959A-4577-A863-44D546B24EA1}</x14:id>
        </ext>
      </extLst>
    </cfRule>
  </conditionalFormatting>
  <dataValidations count="17">
    <dataValidation allowBlank="1" showInputMessage="1" showErrorMessage="1" prompt="Le titre de cette feuille de calcul figure dans les cellules B2 et C2." sqref="A1" xr:uid="{00000000-0002-0000-0000-000001000000}"/>
    <dataValidation allowBlank="1" showInputMessage="1" showErrorMessage="1" prompt="Entrez les détails du projet dans les cellules ci-dessous." sqref="A2" xr:uid="{00000000-0002-0000-0000-000004000000}"/>
    <dataValidation allowBlank="1" showInputMessage="1" showErrorMessage="1" prompt="Entrez le nom de l’entrepreneur dans la cellule à droite." sqref="A7" xr:uid="{00000000-0002-0000-0000-000009000000}"/>
    <dataValidation allowBlank="1" showInputMessage="1" showErrorMessage="1" prompt="Entrez le montant de trésorerie et le montant financé ce-dessous. Les fonds alloués, utilisés et restants totaux sont calculés automatiquement avec un graphique correspondant dans la cellule D13." sqref="A19" xr:uid="{00000000-0002-0000-0000-000015000000}"/>
    <dataValidation allowBlank="1" showInputMessage="1" showErrorMessage="1" prompt="Entrez le montant de trésorerie alloué à ce projet dans la cellule à droite." sqref="A21" xr:uid="{00000000-0002-0000-0000-000016000000}"/>
    <dataValidation allowBlank="1" showInputMessage="1" showErrorMessage="1" prompt="Entrez le montant de trésorerie dans cette cellule." sqref="B21" xr:uid="{00000000-0002-0000-0000-000017000000}"/>
    <dataValidation allowBlank="1" showInputMessage="1" showErrorMessage="1" prompt="Les fonds alloués totaux sont calculés automatiquement dans la cellule à droite." sqref="A22" xr:uid="{00000000-0002-0000-0000-00001A000000}"/>
    <dataValidation allowBlank="1" showInputMessage="1" showErrorMessage="1" prompt="Les fonds alloués totaux sont calculés automatiquement dans cette cellule" sqref="B22" xr:uid="{00000000-0002-0000-0000-00001B000000}"/>
    <dataValidation allowBlank="1" showInputMessage="1" showErrorMessage="1" prompt="Les fonds utilisés à ce jour sont mis à jour automatiquement dans la cellule à droite en fonction des dépenses entrées dans la feuille de calcul Dépenses détaillées." sqref="A23" xr:uid="{00000000-0002-0000-0000-00001C000000}"/>
    <dataValidation allowBlank="1" showInputMessage="1" showErrorMessage="1" prompt="Les fonds utilisés à ce jour sont mis à jour automatiquement dans cette cellule." sqref="B23" xr:uid="{00000000-0002-0000-0000-00001D000000}"/>
    <dataValidation allowBlank="1" showInputMessage="1" showErrorMessage="1" prompt="Les fonds restants sont calculés automatiquement dans la cellule à droite." sqref="A24" xr:uid="{00000000-0002-0000-0000-00001E000000}"/>
    <dataValidation allowBlank="1" showInputMessage="1" showErrorMessage="1" prompt="Les fonds restants sont calculés automatiquement dans cette cellule." sqref="B24" xr:uid="{00000000-0002-0000-0000-00001F000000}"/>
    <dataValidation allowBlank="1" showInputMessage="1" showErrorMessage="1" prompt="Diagramme à secteurs illustrant les fonds utilisés à ce jour par rapport aux fonds restants" sqref="C20" xr:uid="{00000000-0002-0000-0000-000020000000}"/>
    <dataValidation allowBlank="1" showInputMessage="1" showErrorMessage="1" prompt="Entrez le montant des dépenses dans cette colonne sous ce titre. Une barre de données affiche la proportion de chaque dépense par rapport à toutes les dépenses. Une petite barre de données signifie une dépense relativement réduite" sqref="C9:E9" xr:uid="{596FD201-B54F-44BA-8CF3-8CE631A485DC}"/>
    <dataValidation allowBlank="1" showInputMessage="1" showErrorMessage="1" prompt="Entrez les postes de dépenses dans cette colonne sous ce titre." sqref="A9:B9" xr:uid="{0C709EEE-4454-4742-B291-CB1C460D8AE3}"/>
    <dataValidation allowBlank="1" showInputMessage="1" showErrorMessage="1" prompt="Entrez le nom du projet dans la cellule à droite." sqref="A3 A5:A6" xr:uid="{00000000-0002-0000-0000-000005000000}"/>
    <dataValidation type="list" allowBlank="1" showInputMessage="1" showErrorMessage="1" sqref="B4:E4" xr:uid="{38C682DE-B0FA-45E2-B23A-055C1FAE4E6B}">
      <formula1>INDIRECT($A4)</formula1>
    </dataValidation>
  </dataValidations>
  <hyperlinks>
    <hyperlink ref="A5:E5" location="'Descriptif des mesures'!A1" display="'Descriptif des mesures'!A1" xr:uid="{D1F46EF7-A3A5-452F-B798-00E68A421442}"/>
  </hyperlinks>
  <printOptions horizontalCentered="1"/>
  <pageMargins left="0.4" right="0.4" top="0.4" bottom="0.4" header="0.3" footer="0.3"/>
  <pageSetup paperSize="9"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AAA34A7-959A-4577-A863-44D546B24EA1}">
            <x14:dataBar minLength="0" maxLength="100" gradient="0">
              <x14:cfvo type="autoMin"/>
              <x14:cfvo type="autoMax"/>
              <x14:negativeFillColor rgb="FFFF0000"/>
              <x14:axisColor rgb="FF000000"/>
            </x14:dataBar>
          </x14:cfRule>
          <xm:sqref>C10:C18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Entrez le nom du projet dans la cellule à droite." xr:uid="{12154860-514C-4BC5-8400-DE025B8E33C4}">
          <x14:formula1>
            <xm:f>'Descriptif des mesures'!$A$24:$A$25</xm:f>
          </x14:formula1>
          <xm:sqref>A4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38395-2C64-443A-9E54-DB5BAC3F5CCE}">
  <dimension ref="A2:C25"/>
  <sheetViews>
    <sheetView workbookViewId="0">
      <selection activeCell="B14" sqref="B14"/>
    </sheetView>
  </sheetViews>
  <sheetFormatPr baseColWidth="10" defaultColWidth="11" defaultRowHeight="15.75" x14ac:dyDescent="0.25"/>
  <cols>
    <col min="1" max="1" width="28.375" customWidth="1"/>
    <col min="2" max="2" width="108.125" customWidth="1"/>
    <col min="3" max="3" width="28.25" customWidth="1"/>
  </cols>
  <sheetData>
    <row r="2" spans="1:3" ht="28.15" customHeight="1" x14ac:dyDescent="0.25">
      <c r="A2" s="22" t="s">
        <v>1</v>
      </c>
      <c r="B2" s="22" t="s">
        <v>37</v>
      </c>
      <c r="C2" s="22" t="s">
        <v>44</v>
      </c>
    </row>
    <row r="3" spans="1:3" ht="409.5" customHeight="1" x14ac:dyDescent="0.25">
      <c r="A3" s="12" t="s">
        <v>34</v>
      </c>
      <c r="B3" s="14" t="s">
        <v>38</v>
      </c>
      <c r="C3" s="15" t="s">
        <v>14</v>
      </c>
    </row>
    <row r="4" spans="1:3" ht="110.25" x14ac:dyDescent="0.25">
      <c r="A4" s="11" t="s">
        <v>15</v>
      </c>
      <c r="B4" s="16" t="s">
        <v>16</v>
      </c>
      <c r="C4" s="15" t="s">
        <v>17</v>
      </c>
    </row>
    <row r="5" spans="1:3" ht="107.45" customHeight="1" x14ac:dyDescent="0.25">
      <c r="A5" s="11" t="s">
        <v>18</v>
      </c>
      <c r="B5" s="16" t="s">
        <v>19</v>
      </c>
      <c r="C5" s="15" t="s">
        <v>20</v>
      </c>
    </row>
    <row r="6" spans="1:3" ht="83.45" customHeight="1" x14ac:dyDescent="0.25">
      <c r="A6" s="13" t="s">
        <v>25</v>
      </c>
      <c r="B6" s="16" t="s">
        <v>26</v>
      </c>
      <c r="C6" s="15" t="s">
        <v>27</v>
      </c>
    </row>
    <row r="7" spans="1:3" ht="129" customHeight="1" x14ac:dyDescent="0.25">
      <c r="A7" s="13" t="s">
        <v>28</v>
      </c>
      <c r="B7" s="18" t="s">
        <v>29</v>
      </c>
      <c r="C7" s="15" t="s">
        <v>30</v>
      </c>
    </row>
    <row r="8" spans="1:3" ht="171.6" customHeight="1" x14ac:dyDescent="0.25">
      <c r="A8" s="13" t="s">
        <v>21</v>
      </c>
      <c r="B8" s="16" t="s">
        <v>49</v>
      </c>
      <c r="C8" s="15" t="s">
        <v>22</v>
      </c>
    </row>
    <row r="9" spans="1:3" ht="121.15" customHeight="1" x14ac:dyDescent="0.25">
      <c r="A9" s="13" t="s">
        <v>33</v>
      </c>
      <c r="B9" s="21" t="s">
        <v>23</v>
      </c>
      <c r="C9" s="17" t="s">
        <v>35</v>
      </c>
    </row>
    <row r="12" spans="1:3" ht="31.5" x14ac:dyDescent="0.25">
      <c r="A12" s="22" t="s">
        <v>12</v>
      </c>
      <c r="B12" s="22" t="s">
        <v>37</v>
      </c>
      <c r="C12" s="22" t="s">
        <v>45</v>
      </c>
    </row>
    <row r="13" spans="1:3" ht="280.5" x14ac:dyDescent="0.25">
      <c r="A13" s="19" t="s">
        <v>36</v>
      </c>
      <c r="B13" s="14" t="s">
        <v>47</v>
      </c>
      <c r="C13" s="15" t="s">
        <v>43</v>
      </c>
    </row>
    <row r="14" spans="1:3" ht="93.6" customHeight="1" x14ac:dyDescent="0.25">
      <c r="A14" s="11" t="s">
        <v>15</v>
      </c>
      <c r="B14" s="16" t="s">
        <v>16</v>
      </c>
      <c r="C14" s="15" t="s">
        <v>17</v>
      </c>
    </row>
    <row r="15" spans="1:3" ht="102.6" customHeight="1" x14ac:dyDescent="0.25">
      <c r="A15" s="11" t="s">
        <v>18</v>
      </c>
      <c r="B15" s="16" t="s">
        <v>19</v>
      </c>
      <c r="C15" s="15" t="s">
        <v>46</v>
      </c>
    </row>
    <row r="16" spans="1:3" ht="70.900000000000006" customHeight="1" x14ac:dyDescent="0.25">
      <c r="A16" s="13" t="s">
        <v>25</v>
      </c>
      <c r="B16" s="16" t="s">
        <v>26</v>
      </c>
      <c r="C16" s="15" t="s">
        <v>27</v>
      </c>
    </row>
    <row r="17" spans="1:3" ht="126.6" customHeight="1" x14ac:dyDescent="0.25">
      <c r="A17" s="13" t="s">
        <v>28</v>
      </c>
      <c r="B17" s="18" t="s">
        <v>29</v>
      </c>
      <c r="C17" s="15" t="s">
        <v>30</v>
      </c>
    </row>
    <row r="18" spans="1:3" ht="163.15" customHeight="1" x14ac:dyDescent="0.25">
      <c r="A18" s="20" t="s">
        <v>24</v>
      </c>
      <c r="B18" s="16" t="s">
        <v>48</v>
      </c>
      <c r="C18" s="15" t="s">
        <v>22</v>
      </c>
    </row>
    <row r="19" spans="1:3" ht="14.45" customHeight="1" x14ac:dyDescent="0.25">
      <c r="C19" s="17" t="s">
        <v>35</v>
      </c>
    </row>
    <row r="24" spans="1:3" x14ac:dyDescent="0.25">
      <c r="A24" t="s">
        <v>1</v>
      </c>
    </row>
    <row r="25" spans="1:3" x14ac:dyDescent="0.25">
      <c r="A25" t="s">
        <v>12</v>
      </c>
    </row>
  </sheetData>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showGridLines="0" workbookViewId="0"/>
  </sheetViews>
  <sheetFormatPr baseColWidth="10" defaultColWidth="9" defaultRowHeight="15.75" x14ac:dyDescent="0.25"/>
  <cols>
    <col min="1" max="1" width="8" customWidth="1"/>
  </cols>
  <sheetData>
    <row r="1" spans="1:1" ht="78.75" customHeight="1" thickBot="1" x14ac:dyDescent="0.45">
      <c r="A1" s="4" t="s">
        <v>31</v>
      </c>
    </row>
    <row r="2" spans="1:1" ht="19.5" thickTop="1" x14ac:dyDescent="0.4">
      <c r="A2" s="6" t="s">
        <v>32</v>
      </c>
    </row>
    <row r="3" spans="1:1" x14ac:dyDescent="0.25">
      <c r="A3" s="3" t="str">
        <f>ÉtiquetteFondsUtilisés&amp;": "&amp;TEXT(FondsUtilisés,"#,##00 $")&amp;" ("&amp;TEXT(FondsUtilisés/SUM(FondsUtilisés:FondsRestants),"0%")&amp;")"</f>
        <v>Fonds utilisés à ce jour: 200,00 $ (20%)</v>
      </c>
    </row>
    <row r="4" spans="1:1" x14ac:dyDescent="0.25">
      <c r="A4" s="3" t="str">
        <f>ÉtiquetteFondsRestants&amp;": "&amp;TEXT(FondsRestants,"#,##00 $")&amp;" ("&amp;TEXT(FondsRestants/SUM(FondsUtilisés:FondsRestants),"0%")&amp;")"</f>
        <v>Fonds restants: 800,00 $ (80%)</v>
      </c>
    </row>
  </sheetData>
  <pageMargins left="0.7" right="0.7" top="0.75" bottom="0.75" header="0.3" footer="0.3"/>
  <pageSetup paperSize="9" orientation="portrait"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b027528-96ba-4c28-8a91-b086d077e66d" xsi:nil="true"/>
    <lcf76f155ced4ddcb4097134ff3c332f xmlns="86515158-2e1e-4e94-b3bc-d6ed77c3c92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6C777C71137A4CAAB8B1952A5AA815" ma:contentTypeVersion="15" ma:contentTypeDescription="Crée un document." ma:contentTypeScope="" ma:versionID="5f8431820cfd6c0f3e3d0f37ae191600">
  <xsd:schema xmlns:xsd="http://www.w3.org/2001/XMLSchema" xmlns:xs="http://www.w3.org/2001/XMLSchema" xmlns:p="http://schemas.microsoft.com/office/2006/metadata/properties" xmlns:ns2="86515158-2e1e-4e94-b3bc-d6ed77c3c927" xmlns:ns3="6b027528-96ba-4c28-8a91-b086d077e66d" targetNamespace="http://schemas.microsoft.com/office/2006/metadata/properties" ma:root="true" ma:fieldsID="e30aaa4a77b8c7a5efa3d28fdf5a3891" ns2:_="" ns3:_="">
    <xsd:import namespace="86515158-2e1e-4e94-b3bc-d6ed77c3c927"/>
    <xsd:import namespace="6b027528-96ba-4c28-8a91-b086d077e6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15158-2e1e-4e94-b3bc-d6ed77c3c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c456f707-2c45-449b-9bc9-d350e11f81e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027528-96ba-4c28-8a91-b086d077e66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6244191-7cb9-4c60-a557-593718f2a94b}" ma:internalName="TaxCatchAll" ma:showField="CatchAllData" ma:web="6b027528-96ba-4c28-8a91-b086d077e66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14ECE6-1792-45E0-9735-9BFAEA56D2B4}">
  <ds:schemaRefs>
    <ds:schemaRef ds:uri="http://schemas.microsoft.com/office/2006/metadata/properties"/>
    <ds:schemaRef ds:uri="http://schemas.microsoft.com/office/infopath/2007/PartnerControls"/>
    <ds:schemaRef ds:uri="6b027528-96ba-4c28-8a91-b086d077e66d"/>
    <ds:schemaRef ds:uri="86515158-2e1e-4e94-b3bc-d6ed77c3c927"/>
  </ds:schemaRefs>
</ds:datastoreItem>
</file>

<file path=customXml/itemProps2.xml><?xml version="1.0" encoding="utf-8"?>
<ds:datastoreItem xmlns:ds="http://schemas.openxmlformats.org/officeDocument/2006/customXml" ds:itemID="{0EA4654F-C724-48FD-9800-867BF45EF8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15158-2e1e-4e94-b3bc-d6ed77c3c927"/>
    <ds:schemaRef ds:uri="6b027528-96ba-4c28-8a91-b086d077e6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DD7AF0-68BB-45E6-A2B9-9810B166D5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TM04014205</Template>
  <Application>Microsoft Excel</Application>
  <DocSecurity>0</DocSecurity>
  <ScaleCrop>false</ScaleCrop>
  <HeadingPairs>
    <vt:vector size="4" baseType="variant">
      <vt:variant>
        <vt:lpstr>Feuilles de calcul</vt:lpstr>
      </vt:variant>
      <vt:variant>
        <vt:i4>5</vt:i4>
      </vt:variant>
      <vt:variant>
        <vt:lpstr>Plages nommées</vt:lpstr>
      </vt:variant>
      <vt:variant>
        <vt:i4>8</vt:i4>
      </vt:variant>
    </vt:vector>
  </HeadingPairs>
  <TitlesOfParts>
    <vt:vector size="13" baseType="lpstr">
      <vt:lpstr>budget_initial</vt:lpstr>
      <vt:lpstr>répartition CÉ</vt:lpstr>
      <vt:lpstr>MESURE-1</vt:lpstr>
      <vt:lpstr>Descriptif des mesures</vt:lpstr>
      <vt:lpstr>DonnéesDeGraphique</vt:lpstr>
      <vt:lpstr>ÉtiquetteFondsRestants</vt:lpstr>
      <vt:lpstr>ÉtiquetteFondsUtilisés</vt:lpstr>
      <vt:lpstr>FondsAlloués</vt:lpstr>
      <vt:lpstr>FondsUtilisés</vt:lpstr>
      <vt:lpstr>PRIMAIRE</vt:lpstr>
      <vt:lpstr>RégionTitreLigne1..C11</vt:lpstr>
      <vt:lpstr>SECONDAIRE</vt:lpstr>
      <vt:lpstr>Titre1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2021-12-28T18:24:00Z</dcterms:created>
  <dcterms:modified xsi:type="dcterms:W3CDTF">2024-09-17T16:52:32Z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0x010100976C777C71137A4CAAB8B1952A5AA815</vt:lpwstr>
  </property>
</Properties>
</file>